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'disp'!$A$1:$D$22</definedName>
    <definedName name="_xlnm.Print_Area" localSheetId="0">'evaluare'!$A$1:$E$24</definedName>
    <definedName name="_xlnm.Print_Area" localSheetId="2">'TOTAL'!$A$1:$G$26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<sst xmlns="http://schemas.openxmlformats.org/spreadsheetml/2006/main" count="67" uniqueCount="40">
  <si>
    <t>Nr.crt.</t>
  </si>
  <si>
    <t>FURNIZOR</t>
  </si>
  <si>
    <t>Fond alocat 1</t>
  </si>
  <si>
    <t>TOTAL</t>
  </si>
  <si>
    <t>VAL.PUNCT=</t>
  </si>
  <si>
    <t>ANEXA NR.   2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</si>
  <si>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</si>
  <si>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</si>
  <si>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</si>
  <si>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</si>
  <si>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</si>
  <si>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</si>
  <si>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</si>
  <si>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</si>
  <si>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ANEXA NR. 1</t>
  </si>
  <si>
    <t>evaluare 90%</t>
  </si>
  <si>
    <t>SP. PASCANI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</si>
  <si>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</si>
  <si>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</si>
  <si>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</si>
  <si>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</si>
  <si>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</si>
  <si>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</si>
  <si>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</si>
  <si>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</si>
  <si>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Observatii</t>
  </si>
  <si>
    <t>NOVADERM CLINIC (fost EXHAUSTIV GRUP)</t>
  </si>
  <si>
    <t>HERMA MED SRL</t>
  </si>
  <si>
    <t>CMI GALES CRISTINA</t>
  </si>
  <si>
    <t>CLINICA EQUILIBRUM</t>
  </si>
  <si>
    <t>puncte 2019</t>
  </si>
  <si>
    <t>-15p. (v. Ref. Ev.Contractare 160/22.11.2019)</t>
  </si>
  <si>
    <t xml:space="preserve"> Fond evaluare(90%)</t>
  </si>
  <si>
    <t>-7,5p. (v. Ref. Ev.Contractare 45/06.11.2020)</t>
  </si>
  <si>
    <t>31/03/2021</t>
  </si>
  <si>
    <t>AL APRILE</t>
  </si>
  <si>
    <t>AL MAI</t>
  </si>
  <si>
    <t>5=2*50%</t>
  </si>
  <si>
    <t>6=2-5</t>
  </si>
  <si>
    <t>AMBULATORIU DE SPECIALITATE PARACLINIC  ECOGRAFII -  APRILIE - MAI 2021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</si>
</sst>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9" xfId="57" applyFont="1" applyFill="1" applyBorder="1" applyAlignment="1">
      <alignment horizontal="center"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vertical="center"/>
      <protection/>
    </xf>
    <xf numFmtId="4" fontId="0" fillId="0" borderId="31" xfId="57" applyNumberFormat="1" applyFont="1" applyFill="1" applyBorder="1" applyAlignment="1">
      <alignment vertical="center"/>
      <protection/>
    </xf>
    <xf numFmtId="0" fontId="0" fillId="0" borderId="32" xfId="57" applyFont="1" applyFill="1" applyBorder="1" applyAlignment="1">
      <alignment vertical="center"/>
      <protection/>
    </xf>
    <xf numFmtId="0" fontId="0" fillId="0" borderId="33" xfId="0" applyNumberFormat="1" applyFont="1" applyFill="1" applyBorder="1" applyAlignment="1">
      <alignment vertical="center" wrapText="1"/>
    </xf>
    <xf numFmtId="4" fontId="8" fillId="0" borderId="33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0" fillId="0" borderId="34" xfId="57" applyNumberFormat="1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8" fillId="0" borderId="36" xfId="57" applyFont="1" applyFill="1" applyBorder="1" applyAlignment="1">
      <alignment vertical="center"/>
      <protection/>
    </xf>
    <xf numFmtId="4" fontId="8" fillId="0" borderId="36" xfId="57" applyNumberFormat="1" applyFont="1" applyFill="1" applyBorder="1" applyAlignment="1">
      <alignment vertical="center"/>
      <protection/>
    </xf>
    <xf numFmtId="4" fontId="8" fillId="0" borderId="37" xfId="57" applyNumberFormat="1" applyFont="1" applyFill="1" applyBorder="1" applyAlignment="1">
      <alignment vertical="center"/>
      <protection/>
    </xf>
    <xf numFmtId="4" fontId="8" fillId="0" borderId="29" xfId="57" applyNumberFormat="1" applyFont="1" applyFill="1" applyBorder="1" applyAlignment="1">
      <alignment vertical="center"/>
      <protection/>
    </xf>
    <xf numFmtId="0" fontId="0" fillId="0" borderId="38" xfId="57" applyFont="1" applyFill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/>
      <protection/>
    </xf>
    <xf numFmtId="4" fontId="0" fillId="0" borderId="39" xfId="57" applyNumberFormat="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6" xfId="58" applyNumberFormat="1" applyFont="1" applyFill="1" applyBorder="1" applyAlignment="1">
      <alignment horizontal="center" vertical="center"/>
      <protection/>
    </xf>
    <xf numFmtId="1" fontId="8" fillId="0" borderId="36" xfId="57" applyNumberFormat="1" applyFont="1" applyFill="1" applyBorder="1" applyAlignment="1">
      <alignment horizontal="center" vertical="center"/>
      <protection/>
    </xf>
    <xf numFmtId="4" fontId="0" fillId="0" borderId="40" xfId="57" applyNumberFormat="1" applyFont="1" applyFill="1" applyBorder="1" applyAlignment="1">
      <alignment horizontal="center" vertical="center" wrapText="1"/>
      <protection/>
    </xf>
    <xf numFmtId="1" fontId="8" fillId="0" borderId="37" xfId="57" applyNumberFormat="1" applyFont="1" applyFill="1" applyBorder="1" applyAlignment="1">
      <alignment horizontal="center" vertical="center"/>
      <protection/>
    </xf>
    <xf numFmtId="4" fontId="0" fillId="0" borderId="13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41" xfId="57" applyNumberFormat="1" applyFont="1" applyFill="1" applyBorder="1" applyAlignment="1">
      <alignment vertical="center"/>
      <protection/>
    </xf>
    <xf numFmtId="4" fontId="8" fillId="0" borderId="35" xfId="57" applyNumberFormat="1" applyFont="1" applyFill="1" applyBorder="1" applyAlignment="1">
      <alignment vertical="center"/>
      <protection/>
    </xf>
    <xf numFmtId="4" fontId="8" fillId="24" borderId="42" xfId="57" applyNumberFormat="1" applyFont="1" applyFill="1" applyBorder="1" applyAlignment="1">
      <alignment horizontal="center" vertical="center" wrapText="1"/>
      <protection/>
    </xf>
    <xf numFmtId="4" fontId="8" fillId="24" borderId="43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A25" sqref="A25:IV27"/>
    </sheetView>
  </sheetViews>
  <sheetFormatPr defaultColWidth="9.140625" defaultRowHeight="12.75"/>
  <cols>
    <col min="1" max="1" width="3.7109375" style="12" customWidth="1"/>
    <col min="2" max="2" width="34.140625" style="37" customWidth="1"/>
    <col min="3" max="3" width="15.00390625" style="10" customWidth="1"/>
    <col min="4" max="4" width="20.00390625" style="13" customWidth="1"/>
    <col min="5" max="5" width="18.00390625" style="12" customWidth="1"/>
    <col min="6" max="16384" width="9.140625" style="12" customWidth="1"/>
  </cols>
  <sheetData>
    <row r="1" spans="1:4" s="3" customFormat="1" ht="29.25" customHeight="1">
      <c r="A1" s="132" t="s">
        <v>18</v>
      </c>
      <c r="B1" s="132"/>
      <c r="C1" s="132"/>
      <c r="D1" s="132"/>
    </row>
    <row r="2" spans="2:4" s="3" customFormat="1" ht="15" customHeight="1">
      <c r="B2" s="4"/>
      <c r="C2" s="6"/>
      <c r="D2" s="7"/>
    </row>
    <row r="3" spans="2:4" s="3" customFormat="1" ht="15" customHeight="1">
      <c r="B3" s="4"/>
      <c r="C3" s="6"/>
      <c r="D3" s="8" t="s">
        <v>5</v>
      </c>
    </row>
    <row r="4" spans="1:4" ht="15" customHeight="1">
      <c r="A4" s="9"/>
      <c r="B4" s="9"/>
      <c r="D4" s="11"/>
    </row>
    <row r="5" spans="2:3" ht="15" customHeight="1" thickBot="1">
      <c r="B5" s="96" t="s">
        <v>34</v>
      </c>
      <c r="C5" s="97"/>
    </row>
    <row r="6" spans="1:5" s="14" customFormat="1" ht="39">
      <c r="A6" s="39" t="s">
        <v>0</v>
      </c>
      <c r="B6" s="40" t="s">
        <v>1</v>
      </c>
      <c r="C6" s="38" t="s">
        <v>30</v>
      </c>
      <c r="D6" s="41" t="s">
        <v>2</v>
      </c>
      <c r="E6" s="128" t="s">
        <v>25</v>
      </c>
    </row>
    <row r="7" spans="1:5" s="18" customFormat="1" ht="26.25">
      <c r="A7" s="15">
        <v>0</v>
      </c>
      <c r="B7" s="16">
        <v>1</v>
      </c>
      <c r="C7" s="17">
        <v>2</v>
      </c>
      <c r="D7" s="82" t="s">
        <v>6</v>
      </c>
      <c r="E7" s="129"/>
    </row>
    <row r="8" spans="1:5" s="21" customFormat="1" ht="39">
      <c r="A8" s="88">
        <v>1</v>
      </c>
      <c r="B8" s="81" t="s">
        <v>10</v>
      </c>
      <c r="C8" s="91">
        <f>124.7-7.5</f>
        <v>117.2</v>
      </c>
      <c r="D8" s="20">
        <f>ROUND(C8/C$17*C$18,2)</f>
        <v>9628.52</v>
      </c>
      <c r="E8" s="95" t="s">
        <v>33</v>
      </c>
    </row>
    <row r="9" spans="1:5" s="14" customFormat="1" ht="12.75">
      <c r="A9" s="88">
        <f>A8+1</f>
        <v>2</v>
      </c>
      <c r="B9" s="90" t="s">
        <v>29</v>
      </c>
      <c r="C9" s="91">
        <v>34.67</v>
      </c>
      <c r="D9" s="94">
        <f aca="true" t="shared" si="0" ref="D9:D15">ROUND(C9/C$17*C$18,2)</f>
        <v>2848.3</v>
      </c>
      <c r="E9" s="83"/>
    </row>
    <row r="10" spans="1:5" s="14" customFormat="1" ht="12.75">
      <c r="A10" s="88">
        <f aca="true" t="shared" si="1" ref="A10:A16">A9+1</f>
        <v>3</v>
      </c>
      <c r="B10" s="92" t="s">
        <v>28</v>
      </c>
      <c r="C10" s="91">
        <v>34</v>
      </c>
      <c r="D10" s="94">
        <f t="shared" si="0"/>
        <v>2793.26</v>
      </c>
      <c r="E10" s="83"/>
    </row>
    <row r="11" spans="1:5" s="14" customFormat="1" ht="12.75">
      <c r="A11" s="88">
        <f t="shared" si="1"/>
        <v>4</v>
      </c>
      <c r="B11" s="92" t="s">
        <v>27</v>
      </c>
      <c r="C11" s="91">
        <v>115</v>
      </c>
      <c r="D11" s="94">
        <f t="shared" si="0"/>
        <v>9447.78</v>
      </c>
      <c r="E11" s="83"/>
    </row>
    <row r="12" spans="1:5" s="21" customFormat="1" ht="39">
      <c r="A12" s="88">
        <f t="shared" si="1"/>
        <v>5</v>
      </c>
      <c r="B12" s="92" t="s">
        <v>22</v>
      </c>
      <c r="C12" s="91">
        <v>50.5</v>
      </c>
      <c r="D12" s="94">
        <f>ROUND(C12/C$17*C$18,2)</f>
        <v>4148.81</v>
      </c>
      <c r="E12" s="95" t="s">
        <v>31</v>
      </c>
    </row>
    <row r="13" spans="1:5" s="21" customFormat="1" ht="26.25">
      <c r="A13" s="88">
        <f t="shared" si="1"/>
        <v>6</v>
      </c>
      <c r="B13" s="92" t="s">
        <v>26</v>
      </c>
      <c r="C13" s="91">
        <f>39.5</f>
        <v>39.5</v>
      </c>
      <c r="D13" s="20">
        <f>ROUND(C13/C$17*C$18,2)</f>
        <v>3245.11</v>
      </c>
      <c r="E13" s="22"/>
    </row>
    <row r="14" spans="1:5" s="21" customFormat="1" ht="12.75">
      <c r="A14" s="88">
        <f t="shared" si="1"/>
        <v>7</v>
      </c>
      <c r="B14" s="92" t="s">
        <v>23</v>
      </c>
      <c r="C14" s="91">
        <v>71.5</v>
      </c>
      <c r="D14" s="20">
        <f t="shared" si="0"/>
        <v>5874.06</v>
      </c>
      <c r="E14" s="22"/>
    </row>
    <row r="15" spans="1:5" s="21" customFormat="1" ht="12.75">
      <c r="A15" s="88">
        <f t="shared" si="1"/>
        <v>8</v>
      </c>
      <c r="B15" s="81" t="s">
        <v>16</v>
      </c>
      <c r="C15" s="66">
        <v>144.57999999999998</v>
      </c>
      <c r="D15" s="20">
        <f t="shared" si="0"/>
        <v>11877.91</v>
      </c>
      <c r="E15" s="22"/>
    </row>
    <row r="16" spans="1:5" s="21" customFormat="1" ht="12.75">
      <c r="A16" s="88">
        <f t="shared" si="1"/>
        <v>9</v>
      </c>
      <c r="B16" s="81" t="s">
        <v>11</v>
      </c>
      <c r="C16" s="66">
        <v>37</v>
      </c>
      <c r="D16" s="20">
        <f>ROUND(C16/C$17*C$18,2)</f>
        <v>3039.72</v>
      </c>
      <c r="E16" s="22"/>
    </row>
    <row r="17" spans="1:5" s="26" customFormat="1" ht="12.75">
      <c r="A17" s="19"/>
      <c r="B17" s="23" t="s">
        <v>3</v>
      </c>
      <c r="C17" s="24">
        <f>SUM(C8:C16)</f>
        <v>643.95</v>
      </c>
      <c r="D17" s="24">
        <f>SUM(D8:D16)</f>
        <v>52903.47</v>
      </c>
      <c r="E17" s="22"/>
    </row>
    <row r="18" spans="1:5" s="26" customFormat="1" ht="12.75">
      <c r="A18" s="19"/>
      <c r="B18" s="27" t="s">
        <v>32</v>
      </c>
      <c r="C18" s="24">
        <f>C20*0.9</f>
        <v>52903.467</v>
      </c>
      <c r="D18" s="25"/>
      <c r="E18" s="22"/>
    </row>
    <row r="19" spans="1:5" s="26" customFormat="1" ht="12.75">
      <c r="A19" s="19"/>
      <c r="B19" s="27" t="s">
        <v>12</v>
      </c>
      <c r="C19" s="24"/>
      <c r="D19" s="25"/>
      <c r="E19" s="22"/>
    </row>
    <row r="20" spans="1:5" s="26" customFormat="1" ht="13.5" thickBot="1">
      <c r="A20" s="28"/>
      <c r="B20" s="1" t="s">
        <v>13</v>
      </c>
      <c r="C20" s="67">
        <v>58781.63</v>
      </c>
      <c r="D20" s="2"/>
      <c r="E20" s="29"/>
    </row>
    <row r="21" spans="2:4" s="26" customFormat="1" ht="12.75">
      <c r="B21" s="30"/>
      <c r="C21" s="31"/>
      <c r="D21" s="32"/>
    </row>
    <row r="22" spans="2:4" s="26" customFormat="1" ht="12.75">
      <c r="B22" s="30" t="s">
        <v>4</v>
      </c>
      <c r="C22" s="31">
        <f>ROUND(C18/C17,2)</f>
        <v>82.15</v>
      </c>
      <c r="D22" s="32"/>
    </row>
    <row r="23" spans="2:4" s="26" customFormat="1" ht="12.75">
      <c r="B23" s="30"/>
      <c r="C23" s="31"/>
      <c r="D23" s="32"/>
    </row>
    <row r="24" spans="2:4" s="26" customFormat="1" ht="12.75">
      <c r="B24" s="30"/>
      <c r="C24" s="32"/>
      <c r="D24" s="32"/>
    </row>
    <row r="25" spans="2:4" s="26" customFormat="1" ht="12.75">
      <c r="B25" s="30"/>
      <c r="C25" s="31"/>
      <c r="D25" s="31"/>
    </row>
    <row r="26" spans="2:4" s="26" customFormat="1" ht="12.75">
      <c r="B26" s="30"/>
      <c r="C26" s="31"/>
      <c r="D26" s="32"/>
    </row>
    <row r="27" spans="2:4" s="26" customFormat="1" ht="12.75">
      <c r="B27" s="30"/>
      <c r="C27" s="31"/>
      <c r="D27" s="32"/>
    </row>
    <row r="28" spans="2:4" s="26" customFormat="1" ht="12.75">
      <c r="B28" s="30"/>
      <c r="C28" s="31"/>
      <c r="D28" s="32"/>
    </row>
    <row r="29" s="26" customFormat="1" ht="12.75">
      <c r="D29" s="33"/>
    </row>
    <row r="30" s="26" customFormat="1" ht="12.75">
      <c r="D30" s="33"/>
    </row>
    <row r="31" spans="2:4" ht="16.5">
      <c r="B31" s="34"/>
      <c r="C31" s="35"/>
      <c r="D31" s="36"/>
    </row>
    <row r="32" spans="2:4" ht="16.5">
      <c r="B32" s="34"/>
      <c r="C32" s="35"/>
      <c r="D32" s="36"/>
    </row>
    <row r="33" spans="2:4" ht="16.5">
      <c r="B33" s="34"/>
      <c r="C33" s="35"/>
      <c r="D33" s="36"/>
    </row>
    <row r="34" spans="2:4" ht="16.5">
      <c r="B34" s="34"/>
      <c r="C34" s="35"/>
      <c r="D34" s="36"/>
    </row>
    <row r="35" spans="2:4" ht="16.5">
      <c r="B35" s="34"/>
      <c r="C35" s="35"/>
      <c r="D35" s="36"/>
    </row>
  </sheetData>
  <sheetProtection/>
  <mergeCells count="2">
    <mergeCell ref="E6:E7"/>
    <mergeCell ref="A1:D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PageLayoutView="0" workbookViewId="0" topLeftCell="A1">
      <selection activeCell="A23" sqref="A23:IV27"/>
    </sheetView>
  </sheetViews>
  <sheetFormatPr defaultColWidth="9.140625" defaultRowHeight="12.75" outlineLevelRow="1"/>
  <cols>
    <col min="1" max="1" width="4.00390625" style="47" customWidth="1"/>
    <col min="2" max="2" width="30.57421875" style="12" customWidth="1"/>
    <col min="3" max="3" width="18.8515625" style="12" customWidth="1"/>
    <col min="4" max="4" width="30.140625" style="47" customWidth="1"/>
    <col min="5" max="16384" width="9.140625" style="47" customWidth="1"/>
  </cols>
  <sheetData>
    <row r="1" spans="1:4" s="42" customFormat="1" ht="15" customHeight="1" outlineLevel="1">
      <c r="A1" s="133"/>
      <c r="B1" s="133"/>
      <c r="C1" s="133"/>
      <c r="D1" s="133"/>
    </row>
    <row r="2" spans="1:4" s="42" customFormat="1" ht="15" customHeight="1">
      <c r="A2" s="134" t="s">
        <v>19</v>
      </c>
      <c r="B2" s="134"/>
      <c r="C2" s="134"/>
      <c r="D2" s="134"/>
    </row>
    <row r="3" spans="2:3" s="42" customFormat="1" ht="15" customHeight="1">
      <c r="B3" s="3"/>
      <c r="C3" s="3"/>
    </row>
    <row r="4" spans="2:4" s="42" customFormat="1" ht="15" customHeight="1">
      <c r="B4" s="3"/>
      <c r="C4" s="3"/>
      <c r="D4" s="43" t="s">
        <v>17</v>
      </c>
    </row>
    <row r="5" spans="1:4" s="42" customFormat="1" ht="15" customHeight="1">
      <c r="A5" s="44"/>
      <c r="B5" s="45"/>
      <c r="C5" s="3"/>
      <c r="D5" s="46"/>
    </row>
    <row r="6" spans="2:3" ht="15" customHeight="1" thickBot="1">
      <c r="B6" s="135" t="str">
        <f>evaluare!B5</f>
        <v>31/03/2021</v>
      </c>
      <c r="C6" s="136"/>
    </row>
    <row r="7" spans="1:4" s="48" customFormat="1" ht="26.25">
      <c r="A7" s="63" t="s">
        <v>0</v>
      </c>
      <c r="B7" s="64" t="s">
        <v>1</v>
      </c>
      <c r="C7" s="38" t="s">
        <v>30</v>
      </c>
      <c r="D7" s="65" t="s">
        <v>20</v>
      </c>
    </row>
    <row r="8" spans="1:4" s="52" customFormat="1" ht="12.75">
      <c r="A8" s="49">
        <v>0</v>
      </c>
      <c r="B8" s="50">
        <v>1</v>
      </c>
      <c r="C8" s="50">
        <v>2</v>
      </c>
      <c r="D8" s="51" t="s">
        <v>21</v>
      </c>
    </row>
    <row r="9" spans="1:4" s="48" customFormat="1" ht="12.75">
      <c r="A9" s="89">
        <v>1</v>
      </c>
      <c r="B9" s="81" t="s">
        <v>10</v>
      </c>
      <c r="C9" s="54">
        <v>30</v>
      </c>
      <c r="D9" s="55">
        <f>ROUND(C9/C$18*C$19,2)</f>
        <v>5878.16</v>
      </c>
    </row>
    <row r="10" spans="1:4" s="48" customFormat="1" ht="12.75">
      <c r="A10" s="88">
        <f>A9+1</f>
        <v>2</v>
      </c>
      <c r="B10" s="90" t="s">
        <v>29</v>
      </c>
      <c r="C10" s="93">
        <v>0</v>
      </c>
      <c r="D10" s="55">
        <f aca="true" t="shared" si="0" ref="D10:D17">ROUND(C10/C$19*C$20,2)</f>
        <v>0</v>
      </c>
    </row>
    <row r="11" spans="1:4" s="48" customFormat="1" ht="12.75">
      <c r="A11" s="88">
        <f aca="true" t="shared" si="1" ref="A11:A17">A10+1</f>
        <v>3</v>
      </c>
      <c r="B11" s="92" t="s">
        <v>28</v>
      </c>
      <c r="C11" s="93">
        <v>0</v>
      </c>
      <c r="D11" s="55">
        <f t="shared" si="0"/>
        <v>0</v>
      </c>
    </row>
    <row r="12" spans="1:4" s="48" customFormat="1" ht="12.75">
      <c r="A12" s="88">
        <f t="shared" si="1"/>
        <v>4</v>
      </c>
      <c r="B12" s="92" t="s">
        <v>27</v>
      </c>
      <c r="C12" s="93">
        <v>0</v>
      </c>
      <c r="D12" s="55">
        <f t="shared" si="0"/>
        <v>0</v>
      </c>
    </row>
    <row r="13" spans="1:4" s="48" customFormat="1" ht="12.75">
      <c r="A13" s="88">
        <f t="shared" si="1"/>
        <v>5</v>
      </c>
      <c r="B13" s="92" t="s">
        <v>22</v>
      </c>
      <c r="C13" s="93">
        <v>0</v>
      </c>
      <c r="D13" s="55">
        <f t="shared" si="0"/>
        <v>0</v>
      </c>
    </row>
    <row r="14" spans="1:4" s="48" customFormat="1" ht="26.25">
      <c r="A14" s="88">
        <f t="shared" si="1"/>
        <v>6</v>
      </c>
      <c r="B14" s="92" t="s">
        <v>26</v>
      </c>
      <c r="C14" s="93">
        <v>0</v>
      </c>
      <c r="D14" s="55">
        <f t="shared" si="0"/>
        <v>0</v>
      </c>
    </row>
    <row r="15" spans="1:4" s="48" customFormat="1" ht="12.75">
      <c r="A15" s="88">
        <f t="shared" si="1"/>
        <v>7</v>
      </c>
      <c r="B15" s="81" t="s">
        <v>23</v>
      </c>
      <c r="C15" s="54">
        <v>0</v>
      </c>
      <c r="D15" s="55">
        <f t="shared" si="0"/>
        <v>0</v>
      </c>
    </row>
    <row r="16" spans="1:4" s="48" customFormat="1" ht="12.75">
      <c r="A16" s="88">
        <f t="shared" si="1"/>
        <v>8</v>
      </c>
      <c r="B16" s="81" t="s">
        <v>16</v>
      </c>
      <c r="C16" s="54">
        <v>0</v>
      </c>
      <c r="D16" s="55">
        <f t="shared" si="0"/>
        <v>0</v>
      </c>
    </row>
    <row r="17" spans="1:4" s="48" customFormat="1" ht="12.75">
      <c r="A17" s="88">
        <f t="shared" si="1"/>
        <v>9</v>
      </c>
      <c r="B17" s="81" t="s">
        <v>11</v>
      </c>
      <c r="C17" s="54">
        <v>0</v>
      </c>
      <c r="D17" s="55">
        <f t="shared" si="0"/>
        <v>0</v>
      </c>
    </row>
    <row r="18" spans="1:4" s="48" customFormat="1" ht="12.75">
      <c r="A18" s="53"/>
      <c r="B18" s="23" t="s">
        <v>3</v>
      </c>
      <c r="C18" s="56">
        <f>SUM(C9:C17)</f>
        <v>30</v>
      </c>
      <c r="D18" s="24">
        <f>SUM(D9:D17)</f>
        <v>5878.16</v>
      </c>
    </row>
    <row r="19" spans="1:4" s="48" customFormat="1" ht="13.5" thickBot="1">
      <c r="A19" s="57"/>
      <c r="B19" s="58" t="s">
        <v>8</v>
      </c>
      <c r="C19" s="59">
        <f>evaluare!C20*0.1</f>
        <v>5878.1630000000005</v>
      </c>
      <c r="D19" s="60"/>
    </row>
    <row r="20" spans="2:4" s="48" customFormat="1" ht="12.75">
      <c r="B20" s="21"/>
      <c r="C20" s="21"/>
      <c r="D20" s="61"/>
    </row>
    <row r="21" spans="2:4" s="48" customFormat="1" ht="12.75">
      <c r="B21" s="30" t="s">
        <v>4</v>
      </c>
      <c r="C21" s="31">
        <f>ROUND(C19/C18,2)</f>
        <v>195.94</v>
      </c>
      <c r="D21" s="62"/>
    </row>
    <row r="22" spans="2:4" s="48" customFormat="1" ht="12.75">
      <c r="B22" s="21"/>
      <c r="C22" s="32"/>
      <c r="D22" s="62"/>
    </row>
  </sheetData>
  <sheetProtection/>
  <mergeCells count="3">
    <mergeCell ref="A1:D1"/>
    <mergeCell ref="A2:D2"/>
    <mergeCell ref="B6:C6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SheetLayoutView="75" zoomScalePageLayoutView="0" workbookViewId="0" topLeftCell="A5">
      <selection activeCell="A26" sqref="A26:IV29"/>
    </sheetView>
  </sheetViews>
  <sheetFormatPr defaultColWidth="9.140625" defaultRowHeight="12.75" outlineLevelRow="1"/>
  <cols>
    <col min="1" max="1" width="3.8515625" style="72" customWidth="1"/>
    <col min="2" max="2" width="25.7109375" style="72" customWidth="1"/>
    <col min="3" max="3" width="18.28125" style="80" customWidth="1"/>
    <col min="4" max="5" width="15.8515625" style="80" customWidth="1"/>
    <col min="6" max="6" width="11.00390625" style="72" customWidth="1"/>
    <col min="7" max="7" width="11.28125" style="72" customWidth="1"/>
    <col min="8" max="16384" width="9.140625" style="72" customWidth="1"/>
  </cols>
  <sheetData>
    <row r="1" spans="1:5" s="3" customFormat="1" ht="29.25" customHeight="1" outlineLevel="1">
      <c r="A1" s="140" t="s">
        <v>24</v>
      </c>
      <c r="B1" s="140"/>
      <c r="C1" s="140"/>
      <c r="D1" s="140"/>
      <c r="E1" s="140"/>
    </row>
    <row r="2" spans="1:5" s="3" customFormat="1" ht="33" customHeight="1" outlineLevel="1">
      <c r="A2" s="137" t="s">
        <v>39</v>
      </c>
      <c r="B2" s="137"/>
      <c r="C2" s="137"/>
      <c r="D2" s="137"/>
      <c r="E2" s="137"/>
    </row>
    <row r="3" spans="1:5" s="45" customFormat="1" ht="15" customHeight="1" outlineLevel="1">
      <c r="A3" s="140"/>
      <c r="B3" s="140"/>
      <c r="C3" s="140"/>
      <c r="D3" s="140"/>
      <c r="E3" s="140"/>
    </row>
    <row r="4" spans="1:5" s="45" customFormat="1" ht="15" customHeight="1" outlineLevel="1">
      <c r="A4" s="137"/>
      <c r="B4" s="137"/>
      <c r="C4" s="137"/>
      <c r="D4" s="137"/>
      <c r="E4" s="137"/>
    </row>
    <row r="5" spans="1:5" s="45" customFormat="1" ht="15" customHeight="1" outlineLevel="1">
      <c r="A5" s="68"/>
      <c r="B5" s="69"/>
      <c r="C5" s="69"/>
      <c r="D5" s="69"/>
      <c r="E5" s="69"/>
    </row>
    <row r="6" spans="1:5" s="3" customFormat="1" ht="15" customHeight="1" outlineLevel="1">
      <c r="A6" s="138"/>
      <c r="B6" s="139"/>
      <c r="C6" s="70"/>
      <c r="D6" s="5"/>
      <c r="E6" s="5"/>
    </row>
    <row r="7" spans="1:5" s="3" customFormat="1" ht="15" customHeight="1">
      <c r="A7" s="45"/>
      <c r="B7" s="135"/>
      <c r="C7" s="136"/>
      <c r="D7" s="7"/>
      <c r="E7" s="71" t="s">
        <v>14</v>
      </c>
    </row>
    <row r="8" spans="1:5" ht="15" customHeight="1" thickBot="1">
      <c r="A8" s="12"/>
      <c r="B8" s="135" t="str">
        <f>evaluare!B5</f>
        <v>31/03/2021</v>
      </c>
      <c r="C8" s="136"/>
      <c r="D8" s="13"/>
      <c r="E8" s="13"/>
    </row>
    <row r="9" spans="1:7" s="73" customFormat="1" ht="65.25" customHeight="1" thickBot="1">
      <c r="A9" s="115" t="s">
        <v>0</v>
      </c>
      <c r="B9" s="116" t="s">
        <v>1</v>
      </c>
      <c r="C9" s="117" t="s">
        <v>3</v>
      </c>
      <c r="D9" s="117" t="s">
        <v>15</v>
      </c>
      <c r="E9" s="121" t="s">
        <v>9</v>
      </c>
      <c r="F9" s="98" t="s">
        <v>35</v>
      </c>
      <c r="G9" s="99" t="s">
        <v>36</v>
      </c>
    </row>
    <row r="10" spans="1:7" s="74" customFormat="1" ht="13.5" thickBot="1">
      <c r="A10" s="118">
        <v>0</v>
      </c>
      <c r="B10" s="119">
        <v>1</v>
      </c>
      <c r="C10" s="120">
        <v>2</v>
      </c>
      <c r="D10" s="120">
        <v>3</v>
      </c>
      <c r="E10" s="122">
        <v>4</v>
      </c>
      <c r="F10" s="100" t="s">
        <v>37</v>
      </c>
      <c r="G10" s="101" t="s">
        <v>38</v>
      </c>
    </row>
    <row r="11" spans="1:7" s="26" customFormat="1" ht="12.75">
      <c r="A11" s="87">
        <v>1</v>
      </c>
      <c r="B11" s="84" t="s">
        <v>10</v>
      </c>
      <c r="C11" s="85">
        <f aca="true" t="shared" si="0" ref="C11:C19">SUM(D11:E11)</f>
        <v>15506.68</v>
      </c>
      <c r="D11" s="86">
        <f>evaluare!D8</f>
        <v>9628.52</v>
      </c>
      <c r="E11" s="104">
        <f>disp!D9</f>
        <v>5878.16</v>
      </c>
      <c r="F11" s="102">
        <f>ROUND(C11/2,2)</f>
        <v>7753.34</v>
      </c>
      <c r="G11" s="103">
        <f>C11-F11</f>
        <v>7753.34</v>
      </c>
    </row>
    <row r="12" spans="1:7" s="26" customFormat="1" ht="12.75">
      <c r="A12" s="88">
        <f>A11+1</f>
        <v>2</v>
      </c>
      <c r="B12" s="90" t="s">
        <v>29</v>
      </c>
      <c r="C12" s="24">
        <f>SUM(D12:E12)</f>
        <v>2848.3</v>
      </c>
      <c r="D12" s="66">
        <f>evaluare!D9</f>
        <v>2848.3</v>
      </c>
      <c r="E12" s="20">
        <f>disp!D10</f>
        <v>0</v>
      </c>
      <c r="F12" s="123">
        <f aca="true" t="shared" si="1" ref="F12:F19">ROUND(C12/2,2)</f>
        <v>1424.15</v>
      </c>
      <c r="G12" s="124">
        <f aca="true" t="shared" si="2" ref="G12:G19">C12-F12</f>
        <v>1424.15</v>
      </c>
    </row>
    <row r="13" spans="1:7" s="26" customFormat="1" ht="12.75">
      <c r="A13" s="88">
        <f aca="true" t="shared" si="3" ref="A13:A19">A12+1</f>
        <v>3</v>
      </c>
      <c r="B13" s="92" t="s">
        <v>28</v>
      </c>
      <c r="C13" s="24">
        <f>SUM(D13:E13)</f>
        <v>2793.26</v>
      </c>
      <c r="D13" s="66">
        <f>evaluare!D10</f>
        <v>2793.26</v>
      </c>
      <c r="E13" s="20">
        <f>disp!D11</f>
        <v>0</v>
      </c>
      <c r="F13" s="123">
        <f t="shared" si="1"/>
        <v>1396.63</v>
      </c>
      <c r="G13" s="124">
        <f t="shared" si="2"/>
        <v>1396.63</v>
      </c>
    </row>
    <row r="14" spans="1:7" s="26" customFormat="1" ht="12.75">
      <c r="A14" s="88">
        <f t="shared" si="3"/>
        <v>4</v>
      </c>
      <c r="B14" s="92" t="s">
        <v>27</v>
      </c>
      <c r="C14" s="24">
        <f>SUM(D14:E14)</f>
        <v>9447.78</v>
      </c>
      <c r="D14" s="66">
        <f>evaluare!D11</f>
        <v>9447.78</v>
      </c>
      <c r="E14" s="20">
        <f>disp!D12</f>
        <v>0</v>
      </c>
      <c r="F14" s="123">
        <f t="shared" si="1"/>
        <v>4723.89</v>
      </c>
      <c r="G14" s="124">
        <f t="shared" si="2"/>
        <v>4723.89</v>
      </c>
    </row>
    <row r="15" spans="1:7" s="26" customFormat="1" ht="12.75">
      <c r="A15" s="88">
        <f t="shared" si="3"/>
        <v>5</v>
      </c>
      <c r="B15" s="81" t="s">
        <v>22</v>
      </c>
      <c r="C15" s="24">
        <f t="shared" si="0"/>
        <v>4148.81</v>
      </c>
      <c r="D15" s="66">
        <f>evaluare!D12</f>
        <v>4148.81</v>
      </c>
      <c r="E15" s="20">
        <f>disp!D13</f>
        <v>0</v>
      </c>
      <c r="F15" s="123">
        <f t="shared" si="1"/>
        <v>2074.41</v>
      </c>
      <c r="G15" s="124">
        <f t="shared" si="2"/>
        <v>2074.4000000000005</v>
      </c>
    </row>
    <row r="16" spans="1:7" s="26" customFormat="1" ht="26.25">
      <c r="A16" s="88">
        <f t="shared" si="3"/>
        <v>6</v>
      </c>
      <c r="B16" s="81" t="s">
        <v>26</v>
      </c>
      <c r="C16" s="24">
        <f>SUM(D16:E16)</f>
        <v>3245.11</v>
      </c>
      <c r="D16" s="66">
        <f>evaluare!D13</f>
        <v>3245.11</v>
      </c>
      <c r="E16" s="20">
        <f>disp!D14</f>
        <v>0</v>
      </c>
      <c r="F16" s="123">
        <f t="shared" si="1"/>
        <v>1622.56</v>
      </c>
      <c r="G16" s="124">
        <f t="shared" si="2"/>
        <v>1622.5500000000002</v>
      </c>
    </row>
    <row r="17" spans="1:7" s="26" customFormat="1" ht="12.75">
      <c r="A17" s="88">
        <f t="shared" si="3"/>
        <v>7</v>
      </c>
      <c r="B17" s="81" t="s">
        <v>23</v>
      </c>
      <c r="C17" s="24">
        <f t="shared" si="0"/>
        <v>5874.06</v>
      </c>
      <c r="D17" s="66">
        <f>evaluare!D14</f>
        <v>5874.06</v>
      </c>
      <c r="E17" s="20">
        <f>disp!D15</f>
        <v>0</v>
      </c>
      <c r="F17" s="123">
        <f t="shared" si="1"/>
        <v>2937.03</v>
      </c>
      <c r="G17" s="124">
        <f t="shared" si="2"/>
        <v>2937.03</v>
      </c>
    </row>
    <row r="18" spans="1:7" s="26" customFormat="1" ht="12.75">
      <c r="A18" s="88">
        <f t="shared" si="3"/>
        <v>8</v>
      </c>
      <c r="B18" s="81" t="s">
        <v>16</v>
      </c>
      <c r="C18" s="24">
        <f t="shared" si="0"/>
        <v>11877.91</v>
      </c>
      <c r="D18" s="66">
        <f>evaluare!D15</f>
        <v>11877.91</v>
      </c>
      <c r="E18" s="20">
        <f>disp!D16</f>
        <v>0</v>
      </c>
      <c r="F18" s="123">
        <f t="shared" si="1"/>
        <v>5938.96</v>
      </c>
      <c r="G18" s="124">
        <f t="shared" si="2"/>
        <v>5938.95</v>
      </c>
    </row>
    <row r="19" spans="1:7" s="26" customFormat="1" ht="13.5" thickBot="1">
      <c r="A19" s="105">
        <f t="shared" si="3"/>
        <v>9</v>
      </c>
      <c r="B19" s="106" t="s">
        <v>11</v>
      </c>
      <c r="C19" s="107">
        <f t="shared" si="0"/>
        <v>3039.72</v>
      </c>
      <c r="D19" s="108">
        <f>evaluare!D16</f>
        <v>3039.72</v>
      </c>
      <c r="E19" s="109">
        <f>disp!D17</f>
        <v>0</v>
      </c>
      <c r="F19" s="125">
        <f t="shared" si="1"/>
        <v>1519.86</v>
      </c>
      <c r="G19" s="126">
        <f t="shared" si="2"/>
        <v>1519.86</v>
      </c>
    </row>
    <row r="20" spans="1:7" s="76" customFormat="1" ht="13.5" thickBot="1">
      <c r="A20" s="110"/>
      <c r="B20" s="111" t="s">
        <v>3</v>
      </c>
      <c r="C20" s="112">
        <f>SUM(C11:C19)</f>
        <v>58781.62999999999</v>
      </c>
      <c r="D20" s="112">
        <f>SUM(D11:D19)</f>
        <v>52903.47</v>
      </c>
      <c r="E20" s="113">
        <f>SUM(E11:E19)</f>
        <v>5878.16</v>
      </c>
      <c r="F20" s="127">
        <f>SUM(F11:F19)</f>
        <v>29390.829999999998</v>
      </c>
      <c r="G20" s="114">
        <f>SUM(G11:G19)</f>
        <v>29390.8</v>
      </c>
    </row>
    <row r="21" spans="3:7" s="26" customFormat="1" ht="12.75" hidden="1">
      <c r="C21" s="75" t="e">
        <f>#REF!/0.76</f>
        <v>#REF!</v>
      </c>
      <c r="D21" s="75" t="e">
        <f>#REF!/$C21</f>
        <v>#REF!</v>
      </c>
      <c r="E21" s="75" t="e">
        <f>#REF!/$C21</f>
        <v>#REF!</v>
      </c>
      <c r="F21" s="75"/>
      <c r="G21" s="75"/>
    </row>
    <row r="22" spans="3:7" s="26" customFormat="1" ht="12.75">
      <c r="C22" s="75"/>
      <c r="D22" s="75"/>
      <c r="E22" s="75"/>
      <c r="F22" s="75"/>
      <c r="G22" s="75"/>
    </row>
    <row r="23" spans="3:7" s="26" customFormat="1" ht="12.75">
      <c r="C23" s="75"/>
      <c r="D23" s="75"/>
      <c r="E23" s="75"/>
      <c r="F23" s="75"/>
      <c r="G23" s="75"/>
    </row>
    <row r="24" spans="2:7" s="77" customFormat="1" ht="12.75">
      <c r="B24" s="77" t="s">
        <v>7</v>
      </c>
      <c r="C24" s="78"/>
      <c r="D24" s="78">
        <f>evaluare!C22</f>
        <v>82.15</v>
      </c>
      <c r="E24" s="78">
        <f>disp!C21</f>
        <v>195.94</v>
      </c>
      <c r="F24" s="78"/>
      <c r="G24" s="78"/>
    </row>
    <row r="25" spans="3:7" s="77" customFormat="1" ht="12.75">
      <c r="C25" s="78"/>
      <c r="D25" s="78"/>
      <c r="E25" s="78"/>
      <c r="F25" s="78"/>
      <c r="G25" s="78"/>
    </row>
    <row r="26" spans="1:5" s="26" customFormat="1" ht="12.75">
      <c r="A26" s="130"/>
      <c r="B26" s="131"/>
      <c r="C26" s="131"/>
      <c r="D26" s="79"/>
      <c r="E26" s="21"/>
    </row>
    <row r="27" spans="1:5" ht="15">
      <c r="A27" s="3"/>
      <c r="B27" s="3"/>
      <c r="C27" s="7"/>
      <c r="D27" s="7"/>
      <c r="E27" s="7"/>
    </row>
    <row r="28" spans="1:5" ht="15">
      <c r="A28" s="3"/>
      <c r="B28" s="3"/>
      <c r="C28" s="7"/>
      <c r="D28" s="7"/>
      <c r="E28" s="7"/>
    </row>
    <row r="29" spans="1:5" ht="15">
      <c r="A29" s="3"/>
      <c r="B29" s="3"/>
      <c r="C29" s="7"/>
      <c r="D29" s="7"/>
      <c r="E29" s="7"/>
    </row>
    <row r="30" spans="1:5" ht="15">
      <c r="A30" s="3"/>
      <c r="B30" s="3"/>
      <c r="C30" s="7"/>
      <c r="D30" s="7"/>
      <c r="E30" s="7"/>
    </row>
    <row r="31" spans="1:5" ht="15">
      <c r="A31" s="3"/>
      <c r="B31" s="3"/>
      <c r="C31" s="7"/>
      <c r="D31" s="7"/>
      <c r="E31" s="7"/>
    </row>
    <row r="32" spans="1:5" ht="15">
      <c r="A32" s="3"/>
      <c r="B32" s="3"/>
      <c r="C32" s="7"/>
      <c r="D32" s="7"/>
      <c r="E32" s="7"/>
    </row>
    <row r="33" spans="1:5" ht="15">
      <c r="A33" s="3"/>
      <c r="B33" s="3"/>
      <c r="C33" s="7"/>
      <c r="D33" s="7"/>
      <c r="E33" s="7"/>
    </row>
    <row r="34" spans="1:5" ht="15">
      <c r="A34" s="3"/>
      <c r="B34" s="3"/>
      <c r="C34" s="7"/>
      <c r="D34" s="7"/>
      <c r="E34" s="7"/>
    </row>
    <row r="35" spans="1:5" ht="15">
      <c r="A35" s="3"/>
      <c r="B35" s="3"/>
      <c r="C35" s="7"/>
      <c r="D35" s="7"/>
      <c r="E35" s="7"/>
    </row>
    <row r="36" spans="1:5" ht="15">
      <c r="A36" s="3"/>
      <c r="B36" s="3"/>
      <c r="C36" s="7"/>
      <c r="D36" s="7"/>
      <c r="E36" s="7"/>
    </row>
    <row r="37" spans="1:5" ht="15">
      <c r="A37" s="3"/>
      <c r="B37" s="3"/>
      <c r="C37" s="7"/>
      <c r="D37" s="7"/>
      <c r="E37" s="7"/>
    </row>
    <row r="38" spans="1:5" ht="15">
      <c r="A38" s="3"/>
      <c r="B38" s="3"/>
      <c r="C38" s="7"/>
      <c r="D38" s="7"/>
      <c r="E38" s="7"/>
    </row>
    <row r="39" spans="1:5" ht="15">
      <c r="A39" s="3"/>
      <c r="B39" s="3"/>
      <c r="C39" s="7"/>
      <c r="D39" s="7"/>
      <c r="E39" s="7"/>
    </row>
    <row r="40" spans="1:5" ht="15">
      <c r="A40" s="3"/>
      <c r="B40" s="3"/>
      <c r="C40" s="7"/>
      <c r="D40" s="7"/>
      <c r="E40" s="7"/>
    </row>
    <row r="41" spans="1:5" ht="15">
      <c r="A41" s="3"/>
      <c r="B41" s="3"/>
      <c r="C41" s="7"/>
      <c r="D41" s="7"/>
      <c r="E41" s="7"/>
    </row>
    <row r="42" spans="1:5" ht="15">
      <c r="A42" s="3"/>
      <c r="B42" s="3"/>
      <c r="C42" s="7"/>
      <c r="D42" s="7"/>
      <c r="E42" s="7"/>
    </row>
    <row r="43" spans="1:5" ht="15">
      <c r="A43" s="3"/>
      <c r="B43" s="3"/>
      <c r="C43" s="7"/>
      <c r="D43" s="7"/>
      <c r="E43" s="7"/>
    </row>
    <row r="44" spans="1:5" ht="15">
      <c r="A44" s="3"/>
      <c r="B44" s="3"/>
      <c r="C44" s="7"/>
      <c r="D44" s="7"/>
      <c r="E44" s="7"/>
    </row>
  </sheetData>
  <sheetProtection/>
  <mergeCells count="8">
    <mergeCell ref="A26:C26"/>
    <mergeCell ref="A4:E4"/>
    <mergeCell ref="A6:B6"/>
    <mergeCell ref="A1:E1"/>
    <mergeCell ref="A3:E3"/>
    <mergeCell ref="B8:C8"/>
    <mergeCell ref="A2:E2"/>
    <mergeCell ref="B7:C7"/>
  </mergeCells>
  <printOptions horizontalCentered="1" vertic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2021-04-01T11:47:28Z</cp:lastPrinted>
  <dcterms:created xsi:type="dcterms:W3CDTF">2003-02-20T14:27:52Z</dcterms:created>
  <dcterms:modified xsi:type="dcterms:W3CDTF">2021-04-02T08:02:12Z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