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'disp'!$A$1:$D$33</definedName>
    <definedName name="_xlnm.Print_Area" localSheetId="0">'evaluare'!$A$1:$E$23</definedName>
    <definedName name="_xlnm.Print_Area" localSheetId="2">'TOTAL'!$A$1:$E$27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<sst xmlns="http://schemas.openxmlformats.org/spreadsheetml/2006/main" count="72" uniqueCount="44">
  <si>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</si>
  <si>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</si>
  <si>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</si>
  <si>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</si>
  <si>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</si>
  <si>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</si>
  <si>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</si>
  <si>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</si>
  <si>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ANEXA NR.   2</t>
  </si>
  <si>
    <t>3=col.2/total col.2*  total fond 1</t>
  </si>
  <si>
    <t>VALOARE PUNCT</t>
  </si>
  <si>
    <t>FOND DISPONIBILITATE ( 10%)</t>
  </si>
  <si>
    <t>disponibilitate 10%</t>
  </si>
  <si>
    <t>CARDIOMED SRL</t>
  </si>
  <si>
    <t>CMI STEFANIU</t>
  </si>
  <si>
    <t>Fond dupa redistribuire</t>
  </si>
  <si>
    <t>FOND TOTAL ALOCAT ECOGRAFII</t>
  </si>
  <si>
    <t>PRESEDINTE DIRECTOR GENERAL</t>
  </si>
  <si>
    <t>ANEXA NR. 1</t>
  </si>
  <si>
    <t>evaluare 90%</t>
  </si>
  <si>
    <t>SP. PASCANI</t>
  </si>
  <si>
    <t>DIRECTOR EXECUTIV DIRECTIA RELATII CONTRACTUALE</t>
  </si>
  <si>
    <t>ANEXA NR.   3</t>
  </si>
  <si>
    <t>SERVICII PARACLINICE DE ECOGRAFIE - CRITERIUL EVALUARE RESURSE</t>
  </si>
  <si>
    <t>SERVICII PARACLINICE DE ECOGRAFIE - CRITERIUL DISPONIBILITATE</t>
  </si>
  <si>
    <t xml:space="preserve">Fond alocat </t>
  </si>
  <si>
    <t xml:space="preserve">3=col.2/total col.2* total fond </t>
  </si>
  <si>
    <t>KARSUS MEDICAL SRL</t>
  </si>
  <si>
    <t>PATRAU CAMELIA</t>
  </si>
  <si>
    <t xml:space="preserve">TOTAL CRITERII DE SELECTIE    </t>
  </si>
  <si>
    <t>Observatii</t>
  </si>
  <si>
    <t>Radu Gheorghe ȚIBICHI</t>
  </si>
  <si>
    <t>DIF.2017 FATA DE 2017</t>
  </si>
  <si>
    <t>HERMA MED SRL</t>
  </si>
  <si>
    <t>CMI GALES CRISTINA</t>
  </si>
  <si>
    <t>puncte 2019</t>
  </si>
  <si>
    <t>-15p. (v. Ref. Ev.Contractare 160/22.11.2019)</t>
  </si>
  <si>
    <t xml:space="preserve"> Fond evaluare(90%)</t>
  </si>
  <si>
    <t>-7,5p. (v. Ref. Ev.Contractare 45/06.11.2020)</t>
  </si>
  <si>
    <t xml:space="preserve">NOVADERM CLINIC (fost EXHAUSTIV GRUP - incetare cu 01.05.2021) </t>
  </si>
  <si>
    <t>incetare cu 01.05.2021</t>
  </si>
  <si>
    <t>CLINICA EQUILIBRUM (incetare cu 01.05.2021)</t>
  </si>
  <si>
    <t>AMBULATORIU DE SPECIALITATE PARACLINIC  ECOGRAFII -  IULIE 2021</t>
  </si>
  <si>
    <t>30/06/2021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</si>
</sst>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dd/mm/yy;@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6" fillId="20" borderId="9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157">
    <xf numFmtId="0" fontId="0" fillId="0" borderId="0" xfId="0" applyNumberFormat="1" applyBorder="1" applyAlignment="1">
      <alignment/>
    </xf>
    <xf numFmtId="2" fontId="8" fillId="0" borderId="11" xfId="57" applyNumberFormat="1" applyFont="1" applyFill="1" applyBorder="1" applyAlignment="1">
      <alignment horizontal="center" vertical="center"/>
      <protection/>
    </xf>
    <xf numFmtId="3" fontId="8" fillId="0" borderId="12" xfId="57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4" fontId="9" fillId="0" borderId="0" xfId="57" applyNumberFormat="1" applyFont="1" applyFill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11" fillId="0" borderId="0" xfId="57" applyNumberFormat="1" applyFont="1" applyFill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1" fontId="8" fillId="0" borderId="13" xfId="57" applyNumberFormat="1" applyFont="1" applyFill="1" applyBorder="1" applyAlignment="1">
      <alignment vertical="center"/>
      <protection/>
    </xf>
    <xf numFmtId="1" fontId="8" fillId="0" borderId="1" xfId="57" applyNumberFormat="1" applyFont="1" applyFill="1" applyBorder="1" applyAlignment="1">
      <alignment horizontal="center" vertical="center"/>
      <protection/>
    </xf>
    <xf numFmtId="3" fontId="8" fillId="0" borderId="1" xfId="57" applyNumberFormat="1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0" fontId="8" fillId="0" borderId="1" xfId="57" applyFont="1" applyFill="1" applyBorder="1" applyAlignment="1">
      <alignment vertical="center"/>
      <protection/>
    </xf>
    <xf numFmtId="4" fontId="8" fillId="0" borderId="1" xfId="57" applyNumberFormat="1" applyFont="1" applyFill="1" applyBorder="1" applyAlignment="1">
      <alignment vertical="center"/>
      <protection/>
    </xf>
    <xf numFmtId="4" fontId="8" fillId="0" borderId="14" xfId="57" applyNumberFormat="1" applyFont="1" applyFill="1" applyBorder="1" applyAlignment="1">
      <alignment vertical="center"/>
      <protection/>
    </xf>
    <xf numFmtId="4" fontId="11" fillId="0" borderId="0" xfId="57" applyNumberFormat="1" applyFont="1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2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2" fontId="8" fillId="0" borderId="0" xfId="57" applyNumberFormat="1" applyFont="1" applyFill="1" applyBorder="1" applyAlignment="1">
      <alignment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8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4" fontId="8" fillId="0" borderId="18" xfId="57" applyNumberFormat="1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0" xfId="57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4" fontId="4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7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" fontId="0" fillId="0" borderId="13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8" fillId="0" borderId="21" xfId="57" applyNumberFormat="1" applyFont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3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Border="1" applyAlignment="1">
      <alignment vertical="center"/>
      <protection/>
    </xf>
    <xf numFmtId="0" fontId="8" fillId="23" borderId="11" xfId="57" applyFont="1" applyFill="1" applyBorder="1" applyAlignment="1">
      <alignment vertical="center"/>
      <protection/>
    </xf>
    <xf numFmtId="4" fontId="8" fillId="0" borderId="11" xfId="57" applyNumberFormat="1" applyFont="1" applyFill="1" applyBorder="1" applyAlignment="1">
      <alignment vertical="center"/>
      <protection/>
    </xf>
    <xf numFmtId="4" fontId="8" fillId="0" borderId="22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3" xfId="57" applyNumberFormat="1" applyFont="1" applyBorder="1" applyAlignment="1">
      <alignment horizontal="center" vertical="center"/>
      <protection/>
    </xf>
    <xf numFmtId="1" fontId="12" fillId="0" borderId="0" xfId="57" applyNumberFormat="1" applyFont="1" applyFill="1" applyBorder="1" applyAlignment="1">
      <alignment horizontal="center" vertical="center" wrapText="1"/>
      <protection/>
    </xf>
    <xf numFmtId="40" fontId="0" fillId="0" borderId="0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4" fontId="8" fillId="0" borderId="11" xfId="57" applyNumberFormat="1" applyFont="1" applyFill="1" applyBorder="1" applyAlignment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horizontal="right" vertical="center"/>
      <protection/>
    </xf>
    <xf numFmtId="0" fontId="3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center" vertical="center"/>
      <protection/>
    </xf>
    <xf numFmtId="1" fontId="8" fillId="0" borderId="0" xfId="57" applyNumberFormat="1" applyFont="1" applyFill="1" applyAlignment="1">
      <alignment horizontal="center"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1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vertical="center"/>
      <protection/>
    </xf>
    <xf numFmtId="40" fontId="8" fillId="0" borderId="0" xfId="57" applyNumberFormat="1" applyFont="1" applyFill="1" applyBorder="1" applyAlignment="1">
      <alignment vertical="center"/>
      <protection/>
    </xf>
    <xf numFmtId="0" fontId="0" fillId="0" borderId="24" xfId="0" applyNumberFormat="1" applyFont="1" applyFill="1" applyBorder="1" applyAlignment="1">
      <alignment vertical="center" wrapText="1"/>
    </xf>
    <xf numFmtId="4" fontId="8" fillId="0" borderId="24" xfId="57" applyNumberFormat="1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0" fontId="0" fillId="0" borderId="25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9" fontId="0" fillId="24" borderId="15" xfId="57" applyNumberFormat="1" applyFont="1" applyFill="1" applyBorder="1" applyAlignment="1">
      <alignment vertical="center" wrapText="1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26" xfId="57" applyNumberFormat="1" applyFont="1" applyFill="1" applyBorder="1" applyAlignment="1">
      <alignment vertical="center"/>
      <protection/>
    </xf>
    <xf numFmtId="0" fontId="0" fillId="0" borderId="27" xfId="57" applyFont="1" applyFill="1" applyBorder="1" applyAlignment="1">
      <alignment vertical="center"/>
      <protection/>
    </xf>
    <xf numFmtId="0" fontId="0" fillId="0" borderId="28" xfId="0" applyNumberFormat="1" applyFont="1" applyFill="1" applyBorder="1" applyAlignment="1">
      <alignment vertical="center" wrapText="1"/>
    </xf>
    <xf numFmtId="4" fontId="8" fillId="0" borderId="28" xfId="57" applyNumberFormat="1" applyFont="1" applyFill="1" applyBorder="1" applyAlignment="1">
      <alignment vertical="center"/>
      <protection/>
    </xf>
    <xf numFmtId="4" fontId="0" fillId="0" borderId="28" xfId="57" applyNumberFormat="1" applyFont="1" applyFill="1" applyBorder="1" applyAlignment="1">
      <alignment vertical="center"/>
      <protection/>
    </xf>
    <xf numFmtId="4" fontId="0" fillId="0" borderId="29" xfId="57" applyNumberFormat="1" applyFont="1" applyFill="1" applyBorder="1" applyAlignment="1">
      <alignment vertical="center"/>
      <protection/>
    </xf>
    <xf numFmtId="0" fontId="8" fillId="0" borderId="30" xfId="57" applyFont="1" applyFill="1" applyBorder="1" applyAlignment="1">
      <alignment vertical="center"/>
      <protection/>
    </xf>
    <xf numFmtId="0" fontId="8" fillId="0" borderId="31" xfId="57" applyFont="1" applyFill="1" applyBorder="1" applyAlignment="1">
      <alignment vertical="center"/>
      <protection/>
    </xf>
    <xf numFmtId="4" fontId="8" fillId="0" borderId="31" xfId="57" applyNumberFormat="1" applyFont="1" applyFill="1" applyBorder="1" applyAlignment="1">
      <alignment vertical="center"/>
      <protection/>
    </xf>
    <xf numFmtId="4" fontId="8" fillId="0" borderId="32" xfId="57" applyNumberFormat="1" applyFont="1" applyFill="1" applyBorder="1" applyAlignment="1">
      <alignment vertical="center"/>
      <protection/>
    </xf>
    <xf numFmtId="0" fontId="0" fillId="0" borderId="33" xfId="57" applyFont="1" applyFill="1" applyBorder="1" applyAlignment="1">
      <alignment horizontal="center" vertical="center" wrapText="1"/>
      <protection/>
    </xf>
    <xf numFmtId="0" fontId="0" fillId="0" borderId="34" xfId="58" applyFont="1" applyFill="1" applyBorder="1" applyAlignment="1">
      <alignment horizontal="center" vertical="center"/>
      <protection/>
    </xf>
    <xf numFmtId="4" fontId="0" fillId="0" borderId="34" xfId="57" applyNumberFormat="1" applyFont="1" applyFill="1" applyBorder="1" applyAlignment="1">
      <alignment horizontal="center" vertical="center"/>
      <protection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58" applyNumberFormat="1" applyFont="1" applyFill="1" applyBorder="1" applyAlignment="1">
      <alignment horizontal="center" vertical="center"/>
      <protection/>
    </xf>
    <xf numFmtId="1" fontId="8" fillId="0" borderId="31" xfId="57" applyNumberFormat="1" applyFont="1" applyFill="1" applyBorder="1" applyAlignment="1">
      <alignment horizontal="center" vertical="center"/>
      <protection/>
    </xf>
    <xf numFmtId="4" fontId="0" fillId="0" borderId="35" xfId="57" applyNumberFormat="1" applyFont="1" applyFill="1" applyBorder="1" applyAlignment="1">
      <alignment horizontal="center" vertical="center" wrapText="1"/>
      <protection/>
    </xf>
    <xf numFmtId="1" fontId="8" fillId="0" borderId="32" xfId="57" applyNumberFormat="1" applyFont="1" applyFill="1" applyBorder="1" applyAlignment="1">
      <alignment horizontal="center" vertical="center"/>
      <protection/>
    </xf>
    <xf numFmtId="0" fontId="30" fillId="0" borderId="13" xfId="57" applyFont="1" applyFill="1" applyBorder="1" applyAlignment="1">
      <alignment vertical="center"/>
      <protection/>
    </xf>
    <xf numFmtId="0" fontId="30" fillId="0" borderId="1" xfId="0" applyNumberFormat="1" applyFont="1" applyFill="1" applyBorder="1" applyAlignment="1">
      <alignment vertical="center" wrapText="1"/>
    </xf>
    <xf numFmtId="4" fontId="30" fillId="0" borderId="1" xfId="57" applyNumberFormat="1" applyFont="1" applyFill="1" applyBorder="1" applyAlignment="1">
      <alignment vertical="center"/>
      <protection/>
    </xf>
    <xf numFmtId="4" fontId="30" fillId="0" borderId="14" xfId="57" applyNumberFormat="1" applyFont="1" applyFill="1" applyBorder="1" applyAlignment="1">
      <alignment vertical="center"/>
      <protection/>
    </xf>
    <xf numFmtId="0" fontId="30" fillId="0" borderId="15" xfId="57" applyFont="1" applyFill="1" applyBorder="1" applyAlignment="1">
      <alignment vertical="center"/>
      <protection/>
    </xf>
    <xf numFmtId="40" fontId="30" fillId="0" borderId="0" xfId="57" applyNumberFormat="1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vertical="center"/>
      <protection/>
    </xf>
    <xf numFmtId="3" fontId="30" fillId="0" borderId="1" xfId="57" applyNumberFormat="1" applyFont="1" applyFill="1" applyBorder="1" applyAlignment="1">
      <alignment vertical="center"/>
      <protection/>
    </xf>
    <xf numFmtId="4" fontId="30" fillId="0" borderId="21" xfId="57" applyNumberFormat="1" applyFont="1" applyFill="1" applyBorder="1" applyAlignment="1">
      <alignment vertical="center"/>
      <protection/>
    </xf>
    <xf numFmtId="0" fontId="30" fillId="0" borderId="0" xfId="57" applyFont="1" applyAlignment="1">
      <alignment vertical="center"/>
      <protection/>
    </xf>
    <xf numFmtId="4" fontId="11" fillId="0" borderId="1" xfId="57" applyNumberFormat="1" applyFont="1" applyFill="1" applyBorder="1" applyAlignment="1">
      <alignment vertical="center"/>
      <protection/>
    </xf>
    <xf numFmtId="0" fontId="30" fillId="0" borderId="0" xfId="57" applyFont="1" applyFill="1" applyAlignment="1">
      <alignment vertical="center"/>
      <protection/>
    </xf>
    <xf numFmtId="4" fontId="11" fillId="0" borderId="0" xfId="57" applyNumberFormat="1" applyFont="1" applyFill="1" applyBorder="1" applyAlignment="1">
      <alignment vertical="center"/>
      <protection/>
    </xf>
    <xf numFmtId="0" fontId="11" fillId="0" borderId="0" xfId="57" applyFont="1" applyFill="1" applyBorder="1" applyAlignment="1">
      <alignment vertical="center"/>
      <protection/>
    </xf>
    <xf numFmtId="4" fontId="8" fillId="24" borderId="36" xfId="57" applyNumberFormat="1" applyFont="1" applyFill="1" applyBorder="1" applyAlignment="1">
      <alignment horizontal="center" vertical="center" wrapText="1"/>
      <protection/>
    </xf>
    <xf numFmtId="4" fontId="8" fillId="24" borderId="37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0" xfId="0" applyNumberFormat="1" applyBorder="1" applyAlignment="1">
      <alignment vertical="center" wrapText="1"/>
    </xf>
    <xf numFmtId="2" fontId="7" fillId="0" borderId="0" xfId="57" applyNumberFormat="1" applyFont="1" applyFill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2" fontId="7" fillId="0" borderId="0" xfId="57" applyNumberFormat="1" applyFont="1" applyFill="1" applyAlignment="1">
      <alignment horizontal="center" vertical="center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57" applyFont="1" applyFill="1" applyAlignment="1">
      <alignment horizontal="center" vertical="center" wrapText="1"/>
      <protection/>
    </xf>
    <xf numFmtId="14" fontId="7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">
      <selection activeCell="A1" sqref="A1:IV13"/>
    </sheetView>
  </sheetViews>
  <sheetFormatPr defaultColWidth="9.140625" defaultRowHeight="12.75" outlineLevelCol="1"/>
  <cols>
    <col min="1" max="1" width="3.7109375" style="15" customWidth="1"/>
    <col min="2" max="2" width="34.140625" style="43" customWidth="1"/>
    <col min="3" max="3" width="15.00390625" style="13" customWidth="1"/>
    <col min="4" max="4" width="20.00390625" style="17" customWidth="1"/>
    <col min="5" max="5" width="20.421875" style="15" customWidth="1"/>
    <col min="6" max="6" width="11.00390625" style="16" hidden="1" customWidth="1" outlineLevel="1"/>
    <col min="7" max="7" width="9.140625" style="15" customWidth="1" collapsed="1"/>
    <col min="8" max="16384" width="9.140625" style="15" customWidth="1"/>
  </cols>
  <sheetData>
    <row r="1" spans="1:6" s="4" customFormat="1" ht="29.25" customHeight="1">
      <c r="A1" s="147" t="s">
        <v>23</v>
      </c>
      <c r="B1" s="147"/>
      <c r="C1" s="147"/>
      <c r="D1" s="147"/>
      <c r="F1" s="5"/>
    </row>
    <row r="2" spans="2:6" s="4" customFormat="1" ht="15" customHeight="1">
      <c r="B2" s="6"/>
      <c r="C2" s="9"/>
      <c r="D2" s="10"/>
      <c r="F2" s="5"/>
    </row>
    <row r="3" spans="2:6" s="4" customFormat="1" ht="15" customHeight="1">
      <c r="B3" s="6"/>
      <c r="C3" s="9"/>
      <c r="D3" s="11" t="s">
        <v>8</v>
      </c>
      <c r="F3" s="5"/>
    </row>
    <row r="4" spans="1:4" ht="15" customHeight="1">
      <c r="A4" s="12"/>
      <c r="B4" s="12"/>
      <c r="D4" s="14"/>
    </row>
    <row r="5" spans="2:3" ht="15" customHeight="1" thickBot="1">
      <c r="B5" s="109" t="s">
        <v>43</v>
      </c>
      <c r="C5" s="110"/>
    </row>
    <row r="6" spans="1:6" s="19" customFormat="1" ht="39">
      <c r="A6" s="46" t="s">
        <v>0</v>
      </c>
      <c r="B6" s="47" t="s">
        <v>1</v>
      </c>
      <c r="C6" s="45" t="s">
        <v>35</v>
      </c>
      <c r="D6" s="48" t="s">
        <v>2</v>
      </c>
      <c r="E6" s="143" t="s">
        <v>30</v>
      </c>
      <c r="F6" s="77" t="s">
        <v>32</v>
      </c>
    </row>
    <row r="7" spans="1:6" s="23" customFormat="1" ht="26.25">
      <c r="A7" s="20">
        <v>0</v>
      </c>
      <c r="B7" s="21">
        <v>1</v>
      </c>
      <c r="C7" s="22">
        <v>2</v>
      </c>
      <c r="D7" s="95" t="s">
        <v>9</v>
      </c>
      <c r="E7" s="144"/>
      <c r="F7" s="18"/>
    </row>
    <row r="8" spans="1:6" s="26" customFormat="1" ht="39">
      <c r="A8" s="102">
        <v>1</v>
      </c>
      <c r="B8" s="94" t="s">
        <v>13</v>
      </c>
      <c r="C8" s="104">
        <f>124.7-7.5</f>
        <v>117.2</v>
      </c>
      <c r="D8" s="25">
        <f>ROUND(C8/C$17*C$18,2)</f>
        <v>5456.67</v>
      </c>
      <c r="E8" s="108" t="s">
        <v>38</v>
      </c>
      <c r="F8" s="78" t="e">
        <f>C8-#REF!</f>
        <v>#REF!</v>
      </c>
    </row>
    <row r="9" spans="1:6" s="142" customFormat="1" ht="39" customHeight="1">
      <c r="A9" s="129">
        <f>A8+1</f>
        <v>2</v>
      </c>
      <c r="B9" s="130" t="s">
        <v>41</v>
      </c>
      <c r="C9" s="131">
        <f>34.67-34.67</f>
        <v>0</v>
      </c>
      <c r="D9" s="132">
        <f aca="true" t="shared" si="0" ref="D9:D15">ROUND(C9/C$17*C$18,2)</f>
        <v>0</v>
      </c>
      <c r="E9" s="133" t="s">
        <v>40</v>
      </c>
      <c r="F9" s="141"/>
    </row>
    <row r="10" spans="1:6" s="19" customFormat="1" ht="12.75">
      <c r="A10" s="102">
        <f aca="true" t="shared" si="1" ref="A10:A16">A9+1</f>
        <v>3</v>
      </c>
      <c r="B10" s="105" t="s">
        <v>34</v>
      </c>
      <c r="C10" s="104">
        <v>34</v>
      </c>
      <c r="D10" s="107">
        <f t="shared" si="0"/>
        <v>1582.99</v>
      </c>
      <c r="E10" s="96"/>
      <c r="F10" s="97"/>
    </row>
    <row r="11" spans="1:6" s="19" customFormat="1" ht="12.75">
      <c r="A11" s="102">
        <f t="shared" si="1"/>
        <v>4</v>
      </c>
      <c r="B11" s="105" t="s">
        <v>33</v>
      </c>
      <c r="C11" s="104">
        <v>115</v>
      </c>
      <c r="D11" s="107">
        <f t="shared" si="0"/>
        <v>5354.24</v>
      </c>
      <c r="E11" s="96"/>
      <c r="F11" s="97"/>
    </row>
    <row r="12" spans="1:6" s="26" customFormat="1" ht="39">
      <c r="A12" s="102">
        <f t="shared" si="1"/>
        <v>5</v>
      </c>
      <c r="B12" s="105" t="s">
        <v>27</v>
      </c>
      <c r="C12" s="104">
        <v>50.5</v>
      </c>
      <c r="D12" s="107">
        <f>ROUND(C12/C$17*C$18,2)+0.01</f>
        <v>2351.2200000000003</v>
      </c>
      <c r="E12" s="108" t="s">
        <v>36</v>
      </c>
      <c r="F12" s="78" t="e">
        <f>C12-#REF!</f>
        <v>#REF!</v>
      </c>
    </row>
    <row r="13" spans="1:6" s="135" customFormat="1" ht="26.25">
      <c r="A13" s="129">
        <f t="shared" si="1"/>
        <v>6</v>
      </c>
      <c r="B13" s="130" t="s">
        <v>39</v>
      </c>
      <c r="C13" s="131">
        <f>39.5-39.5</f>
        <v>0</v>
      </c>
      <c r="D13" s="132">
        <f>ROUND(C13/C$17*C$18,2)</f>
        <v>0</v>
      </c>
      <c r="E13" s="133" t="s">
        <v>40</v>
      </c>
      <c r="F13" s="134" t="e">
        <f>C13-#REF!</f>
        <v>#REF!</v>
      </c>
    </row>
    <row r="14" spans="1:6" s="26" customFormat="1" ht="12.75">
      <c r="A14" s="102">
        <f t="shared" si="1"/>
        <v>7</v>
      </c>
      <c r="B14" s="105" t="s">
        <v>28</v>
      </c>
      <c r="C14" s="104">
        <v>71.5</v>
      </c>
      <c r="D14" s="25">
        <f t="shared" si="0"/>
        <v>3328.94</v>
      </c>
      <c r="E14" s="27"/>
      <c r="F14" s="78" t="e">
        <f>C14-#REF!</f>
        <v>#REF!</v>
      </c>
    </row>
    <row r="15" spans="1:6" s="26" customFormat="1" ht="12.75">
      <c r="A15" s="102">
        <f t="shared" si="1"/>
        <v>8</v>
      </c>
      <c r="B15" s="94" t="s">
        <v>20</v>
      </c>
      <c r="C15" s="79">
        <v>144.57999999999998</v>
      </c>
      <c r="D15" s="25">
        <f t="shared" si="0"/>
        <v>6731.45</v>
      </c>
      <c r="E15" s="27"/>
      <c r="F15" s="78" t="e">
        <f>C15-#REF!</f>
        <v>#REF!</v>
      </c>
    </row>
    <row r="16" spans="1:6" s="26" customFormat="1" ht="12.75">
      <c r="A16" s="102">
        <f t="shared" si="1"/>
        <v>9</v>
      </c>
      <c r="B16" s="94" t="s">
        <v>14</v>
      </c>
      <c r="C16" s="79">
        <v>37</v>
      </c>
      <c r="D16" s="25">
        <f>ROUND(C16/C$17*C$18,2)</f>
        <v>1722.67</v>
      </c>
      <c r="E16" s="27"/>
      <c r="F16" s="78" t="e">
        <f>C16-#REF!</f>
        <v>#REF!</v>
      </c>
    </row>
    <row r="17" spans="1:6" s="32" customFormat="1" ht="12.75">
      <c r="A17" s="24"/>
      <c r="B17" s="28" t="s">
        <v>3</v>
      </c>
      <c r="C17" s="29">
        <f>SUM(C8:C16)</f>
        <v>569.78</v>
      </c>
      <c r="D17" s="29">
        <f>SUM(D8:D16)</f>
        <v>26528.18</v>
      </c>
      <c r="E17" s="27"/>
      <c r="F17" s="31"/>
    </row>
    <row r="18" spans="1:6" s="32" customFormat="1" ht="12.75">
      <c r="A18" s="24"/>
      <c r="B18" s="33" t="s">
        <v>37</v>
      </c>
      <c r="C18" s="29">
        <f>C20*0.9</f>
        <v>26528.183999999997</v>
      </c>
      <c r="D18" s="30"/>
      <c r="E18" s="27"/>
      <c r="F18" s="31"/>
    </row>
    <row r="19" spans="1:6" s="32" customFormat="1" ht="12.75">
      <c r="A19" s="24"/>
      <c r="B19" s="33" t="s">
        <v>15</v>
      </c>
      <c r="C19" s="29"/>
      <c r="D19" s="30"/>
      <c r="E19" s="27"/>
      <c r="F19" s="31"/>
    </row>
    <row r="20" spans="1:6" s="32" customFormat="1" ht="13.5" thickBot="1">
      <c r="A20" s="34"/>
      <c r="B20" s="1" t="s">
        <v>16</v>
      </c>
      <c r="C20" s="80">
        <v>29475.76</v>
      </c>
      <c r="D20" s="2"/>
      <c r="E20" s="35"/>
      <c r="F20" s="31"/>
    </row>
    <row r="21" spans="2:6" s="32" customFormat="1" ht="12.75">
      <c r="B21" s="36"/>
      <c r="C21" s="37"/>
      <c r="D21" s="38"/>
      <c r="F21" s="31"/>
    </row>
    <row r="22" spans="2:6" s="32" customFormat="1" ht="12.75">
      <c r="B22" s="36" t="s">
        <v>4</v>
      </c>
      <c r="C22" s="37">
        <f>ROUND(C18/C17,2)</f>
        <v>46.56</v>
      </c>
      <c r="D22" s="38"/>
      <c r="F22" s="31"/>
    </row>
    <row r="23" spans="2:6" s="32" customFormat="1" ht="12.75">
      <c r="B23" s="36"/>
      <c r="C23" s="37"/>
      <c r="D23" s="38"/>
      <c r="F23" s="31"/>
    </row>
    <row r="24" spans="2:6" s="32" customFormat="1" ht="12.75">
      <c r="B24" s="36"/>
      <c r="C24" s="37"/>
      <c r="D24" s="38"/>
      <c r="F24" s="31"/>
    </row>
    <row r="25" spans="4:6" s="32" customFormat="1" ht="12.75">
      <c r="D25" s="39"/>
      <c r="F25" s="31"/>
    </row>
    <row r="26" spans="4:6" s="32" customFormat="1" ht="12.75">
      <c r="D26" s="39"/>
      <c r="F26" s="31"/>
    </row>
    <row r="27" spans="2:4" ht="16.5">
      <c r="B27" s="40"/>
      <c r="C27" s="41"/>
      <c r="D27" s="42"/>
    </row>
    <row r="28" spans="2:4" ht="16.5">
      <c r="B28" s="40"/>
      <c r="C28" s="41"/>
      <c r="D28" s="42"/>
    </row>
    <row r="29" spans="2:4" ht="16.5">
      <c r="B29" s="40"/>
      <c r="C29" s="41"/>
      <c r="D29" s="42"/>
    </row>
    <row r="30" spans="2:4" ht="16.5">
      <c r="B30" s="40"/>
      <c r="C30" s="41"/>
      <c r="D30" s="42"/>
    </row>
    <row r="31" spans="2:4" ht="16.5">
      <c r="B31" s="40"/>
      <c r="C31" s="41"/>
      <c r="D31" s="42"/>
    </row>
  </sheetData>
  <sheetProtection/>
  <mergeCells count="2">
    <mergeCell ref="E6:E7"/>
    <mergeCell ref="A1:D1"/>
  </mergeCells>
  <printOptions horizontalCentered="1" verticalCentered="1"/>
  <pageMargins left="0.196850393700787" right="0.196850393700787" top="0.393700787401575" bottom="0.196850393700787" header="0.31496062992126" footer="0.11811023622047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zoomScalePageLayoutView="0" workbookViewId="0" topLeftCell="A14">
      <selection activeCell="A34" sqref="A34:IV38"/>
    </sheetView>
  </sheetViews>
  <sheetFormatPr defaultColWidth="9.140625" defaultRowHeight="12.75" outlineLevelRow="1"/>
  <cols>
    <col min="1" max="1" width="4.00390625" style="58" customWidth="1"/>
    <col min="2" max="2" width="30.57421875" style="15" customWidth="1"/>
    <col min="3" max="3" width="18.8515625" style="15" customWidth="1"/>
    <col min="4" max="4" width="30.140625" style="58" customWidth="1"/>
    <col min="5" max="16384" width="9.140625" style="58" customWidth="1"/>
  </cols>
  <sheetData>
    <row r="1" spans="1:4" s="51" customFormat="1" ht="15" customHeight="1" hidden="1" outlineLevel="1">
      <c r="A1" s="49"/>
      <c r="B1" s="50"/>
      <c r="C1" s="3"/>
      <c r="D1" s="50"/>
    </row>
    <row r="2" spans="1:4" s="51" customFormat="1" ht="15" customHeight="1" hidden="1" outlineLevel="1">
      <c r="A2" s="49"/>
      <c r="B2" s="50"/>
      <c r="C2" s="3"/>
      <c r="D2" s="50"/>
    </row>
    <row r="3" spans="2:4" s="51" customFormat="1" ht="15" customHeight="1" hidden="1" outlineLevel="1">
      <c r="B3" s="4"/>
      <c r="C3" s="52" t="s">
        <v>6</v>
      </c>
      <c r="D3" s="52"/>
    </row>
    <row r="4" spans="2:4" s="51" customFormat="1" ht="15" customHeight="1" hidden="1" outlineLevel="1">
      <c r="B4" s="4"/>
      <c r="C4" s="53" t="s">
        <v>17</v>
      </c>
      <c r="D4" s="53"/>
    </row>
    <row r="5" spans="2:4" s="51" customFormat="1" ht="15" customHeight="1" hidden="1" outlineLevel="1">
      <c r="B5" s="4"/>
      <c r="C5" s="44" t="s">
        <v>31</v>
      </c>
      <c r="D5" s="52"/>
    </row>
    <row r="6" spans="2:4" s="51" customFormat="1" ht="15" customHeight="1" hidden="1" outlineLevel="1">
      <c r="B6" s="4"/>
      <c r="C6" s="52"/>
      <c r="D6" s="52"/>
    </row>
    <row r="7" spans="2:4" s="51" customFormat="1" ht="15" customHeight="1" hidden="1" outlineLevel="1">
      <c r="B7" s="4"/>
      <c r="C7" s="53" t="s">
        <v>7</v>
      </c>
      <c r="D7" s="53"/>
    </row>
    <row r="8" spans="2:4" s="51" customFormat="1" ht="31.5" customHeight="1" hidden="1" outlineLevel="1">
      <c r="B8" s="4"/>
      <c r="C8" s="152" t="s">
        <v>21</v>
      </c>
      <c r="D8" s="152"/>
    </row>
    <row r="9" spans="2:4" s="51" customFormat="1" ht="15" customHeight="1" hidden="1" outlineLevel="1">
      <c r="B9" s="4"/>
      <c r="C9" s="8" t="s">
        <v>5</v>
      </c>
      <c r="D9" s="8"/>
    </row>
    <row r="10" spans="2:4" s="51" customFormat="1" ht="15" customHeight="1" hidden="1" outlineLevel="1">
      <c r="B10" s="4"/>
      <c r="C10" s="8"/>
      <c r="D10" s="8"/>
    </row>
    <row r="11" spans="2:4" s="51" customFormat="1" ht="15" customHeight="1" hidden="1" outlineLevel="1">
      <c r="B11" s="4"/>
      <c r="C11" s="8"/>
      <c r="D11" s="8"/>
    </row>
    <row r="12" spans="2:3" s="51" customFormat="1" ht="15" customHeight="1" hidden="1" outlineLevel="1">
      <c r="B12" s="4"/>
      <c r="C12" s="4"/>
    </row>
    <row r="13" spans="1:4" s="51" customFormat="1" ht="15" customHeight="1" hidden="1" outlineLevel="1">
      <c r="A13" s="148"/>
      <c r="B13" s="148"/>
      <c r="C13" s="148"/>
      <c r="D13" s="148"/>
    </row>
    <row r="14" spans="1:4" s="51" customFormat="1" ht="15" customHeight="1" collapsed="1">
      <c r="A14" s="149" t="s">
        <v>24</v>
      </c>
      <c r="B14" s="149"/>
      <c r="C14" s="149"/>
      <c r="D14" s="149"/>
    </row>
    <row r="15" spans="2:3" s="51" customFormat="1" ht="15" customHeight="1">
      <c r="B15" s="4"/>
      <c r="C15" s="4"/>
    </row>
    <row r="16" spans="2:4" s="51" customFormat="1" ht="15" customHeight="1">
      <c r="B16" s="4"/>
      <c r="C16" s="4"/>
      <c r="D16" s="54" t="s">
        <v>22</v>
      </c>
    </row>
    <row r="17" spans="1:4" s="51" customFormat="1" ht="15" customHeight="1">
      <c r="A17" s="55"/>
      <c r="B17" s="56"/>
      <c r="C17" s="4"/>
      <c r="D17" s="57"/>
    </row>
    <row r="18" spans="2:3" ht="15" customHeight="1" thickBot="1">
      <c r="B18" s="150" t="str">
        <f>evaluare!B5</f>
        <v>30/06/2021</v>
      </c>
      <c r="C18" s="151"/>
    </row>
    <row r="19" spans="1:4" s="59" customFormat="1" ht="26.25">
      <c r="A19" s="74" t="s">
        <v>0</v>
      </c>
      <c r="B19" s="75" t="s">
        <v>1</v>
      </c>
      <c r="C19" s="45" t="s">
        <v>35</v>
      </c>
      <c r="D19" s="76" t="s">
        <v>25</v>
      </c>
    </row>
    <row r="20" spans="1:4" s="63" customFormat="1" ht="12.75">
      <c r="A20" s="60">
        <v>0</v>
      </c>
      <c r="B20" s="61">
        <v>1</v>
      </c>
      <c r="C20" s="61">
        <v>2</v>
      </c>
      <c r="D20" s="62" t="s">
        <v>26</v>
      </c>
    </row>
    <row r="21" spans="1:4" s="59" customFormat="1" ht="12.75">
      <c r="A21" s="103">
        <v>1</v>
      </c>
      <c r="B21" s="94" t="s">
        <v>13</v>
      </c>
      <c r="C21" s="65">
        <v>30</v>
      </c>
      <c r="D21" s="66">
        <f>ROUND(C21/C$30*C$31,2)</f>
        <v>2947.58</v>
      </c>
    </row>
    <row r="22" spans="1:4" s="138" customFormat="1" ht="26.25">
      <c r="A22" s="129">
        <f>A21+1</f>
        <v>2</v>
      </c>
      <c r="B22" s="130" t="s">
        <v>41</v>
      </c>
      <c r="C22" s="136">
        <v>0</v>
      </c>
      <c r="D22" s="137">
        <f aca="true" t="shared" si="0" ref="D22:D29">ROUND(C22/C$31*C$32,2)</f>
        <v>0</v>
      </c>
    </row>
    <row r="23" spans="1:4" s="59" customFormat="1" ht="12.75">
      <c r="A23" s="102">
        <f aca="true" t="shared" si="1" ref="A23:A29">A22+1</f>
        <v>3</v>
      </c>
      <c r="B23" s="105" t="s">
        <v>34</v>
      </c>
      <c r="C23" s="106">
        <v>0</v>
      </c>
      <c r="D23" s="66">
        <f t="shared" si="0"/>
        <v>0</v>
      </c>
    </row>
    <row r="24" spans="1:4" s="59" customFormat="1" ht="12.75">
      <c r="A24" s="102">
        <f t="shared" si="1"/>
        <v>4</v>
      </c>
      <c r="B24" s="105" t="s">
        <v>33</v>
      </c>
      <c r="C24" s="106">
        <v>0</v>
      </c>
      <c r="D24" s="66">
        <f t="shared" si="0"/>
        <v>0</v>
      </c>
    </row>
    <row r="25" spans="1:4" s="59" customFormat="1" ht="12.75">
      <c r="A25" s="102">
        <f t="shared" si="1"/>
        <v>5</v>
      </c>
      <c r="B25" s="105" t="s">
        <v>27</v>
      </c>
      <c r="C25" s="106">
        <v>0</v>
      </c>
      <c r="D25" s="66">
        <f t="shared" si="0"/>
        <v>0</v>
      </c>
    </row>
    <row r="26" spans="1:4" s="138" customFormat="1" ht="39">
      <c r="A26" s="129">
        <f t="shared" si="1"/>
        <v>6</v>
      </c>
      <c r="B26" s="130" t="s">
        <v>39</v>
      </c>
      <c r="C26" s="136">
        <v>0</v>
      </c>
      <c r="D26" s="137">
        <f t="shared" si="0"/>
        <v>0</v>
      </c>
    </row>
    <row r="27" spans="1:4" s="59" customFormat="1" ht="12.75">
      <c r="A27" s="102">
        <f t="shared" si="1"/>
        <v>7</v>
      </c>
      <c r="B27" s="94" t="s">
        <v>28</v>
      </c>
      <c r="C27" s="65">
        <v>0</v>
      </c>
      <c r="D27" s="66">
        <f t="shared" si="0"/>
        <v>0</v>
      </c>
    </row>
    <row r="28" spans="1:4" s="59" customFormat="1" ht="12.75">
      <c r="A28" s="102">
        <f t="shared" si="1"/>
        <v>8</v>
      </c>
      <c r="B28" s="94" t="s">
        <v>20</v>
      </c>
      <c r="C28" s="65">
        <v>0</v>
      </c>
      <c r="D28" s="66">
        <f t="shared" si="0"/>
        <v>0</v>
      </c>
    </row>
    <row r="29" spans="1:4" s="59" customFormat="1" ht="12.75">
      <c r="A29" s="102">
        <f t="shared" si="1"/>
        <v>9</v>
      </c>
      <c r="B29" s="94" t="s">
        <v>14</v>
      </c>
      <c r="C29" s="65">
        <v>0</v>
      </c>
      <c r="D29" s="66">
        <f t="shared" si="0"/>
        <v>0</v>
      </c>
    </row>
    <row r="30" spans="1:4" s="59" customFormat="1" ht="12.75">
      <c r="A30" s="64"/>
      <c r="B30" s="28" t="s">
        <v>3</v>
      </c>
      <c r="C30" s="67">
        <f>SUM(C21:C29)</f>
        <v>30</v>
      </c>
      <c r="D30" s="29">
        <f>SUM(D21:D29)</f>
        <v>2947.58</v>
      </c>
    </row>
    <row r="31" spans="1:4" s="59" customFormat="1" ht="13.5" thickBot="1">
      <c r="A31" s="68"/>
      <c r="B31" s="69" t="s">
        <v>11</v>
      </c>
      <c r="C31" s="70">
        <f>evaluare!C20*0.1</f>
        <v>2947.576</v>
      </c>
      <c r="D31" s="71"/>
    </row>
    <row r="32" spans="2:4" s="59" customFormat="1" ht="12.75">
      <c r="B32" s="26"/>
      <c r="C32" s="26"/>
      <c r="D32" s="72"/>
    </row>
    <row r="33" spans="2:4" s="59" customFormat="1" ht="12.75">
      <c r="B33" s="36" t="s">
        <v>4</v>
      </c>
      <c r="C33" s="37">
        <f>ROUND(C31/C30,2)</f>
        <v>98.25</v>
      </c>
      <c r="D33" s="73"/>
    </row>
    <row r="34" spans="1:3" s="59" customFormat="1" ht="12.75">
      <c r="A34" s="145"/>
      <c r="B34" s="146"/>
      <c r="C34" s="146"/>
    </row>
  </sheetData>
  <sheetProtection/>
  <mergeCells count="5">
    <mergeCell ref="A34:C34"/>
    <mergeCell ref="A13:D13"/>
    <mergeCell ref="A14:D14"/>
    <mergeCell ref="B18:C18"/>
    <mergeCell ref="C8:D8"/>
  </mergeCells>
  <printOptions horizontalCentered="1" verticalCentered="1"/>
  <pageMargins left="0.51" right="0.407480315" top="0.393700787401575" bottom="0.393700787401575" header="0.29" footer="0.31496062992126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view="pageBreakPreview" zoomScale="75" zoomScaleSheetLayoutView="75" zoomScalePageLayoutView="0" workbookViewId="0" topLeftCell="A1">
      <selection activeCell="A27" sqref="A27:IV29"/>
    </sheetView>
  </sheetViews>
  <sheetFormatPr defaultColWidth="9.140625" defaultRowHeight="12.75" outlineLevelRow="1"/>
  <cols>
    <col min="1" max="1" width="3.8515625" style="85" customWidth="1"/>
    <col min="2" max="2" width="25.7109375" style="85" customWidth="1"/>
    <col min="3" max="3" width="18.28125" style="93" customWidth="1"/>
    <col min="4" max="5" width="15.8515625" style="93" customWidth="1"/>
    <col min="6" max="16384" width="9.140625" style="85" customWidth="1"/>
  </cols>
  <sheetData>
    <row r="1" spans="1:5" s="4" customFormat="1" ht="29.25" customHeight="1" outlineLevel="1">
      <c r="A1" s="156" t="s">
        <v>29</v>
      </c>
      <c r="B1" s="156"/>
      <c r="C1" s="156"/>
      <c r="D1" s="156"/>
      <c r="E1" s="156"/>
    </row>
    <row r="2" spans="1:5" s="4" customFormat="1" ht="33" customHeight="1" outlineLevel="1">
      <c r="A2" s="153" t="s">
        <v>42</v>
      </c>
      <c r="B2" s="153"/>
      <c r="C2" s="153"/>
      <c r="D2" s="153"/>
      <c r="E2" s="153"/>
    </row>
    <row r="3" spans="1:5" s="56" customFormat="1" ht="15" customHeight="1" outlineLevel="1">
      <c r="A3" s="156"/>
      <c r="B3" s="156"/>
      <c r="C3" s="156"/>
      <c r="D3" s="156"/>
      <c r="E3" s="156"/>
    </row>
    <row r="4" spans="1:5" s="56" customFormat="1" ht="15" customHeight="1" outlineLevel="1">
      <c r="A4" s="153"/>
      <c r="B4" s="153"/>
      <c r="C4" s="153"/>
      <c r="D4" s="153"/>
      <c r="E4" s="153"/>
    </row>
    <row r="5" spans="1:5" s="56" customFormat="1" ht="15" customHeight="1" outlineLevel="1">
      <c r="A5" s="81"/>
      <c r="B5" s="82"/>
      <c r="C5" s="82"/>
      <c r="D5" s="82"/>
      <c r="E5" s="82"/>
    </row>
    <row r="6" spans="1:5" s="4" customFormat="1" ht="15" customHeight="1" outlineLevel="1">
      <c r="A6" s="154"/>
      <c r="B6" s="155"/>
      <c r="C6" s="83"/>
      <c r="D6" s="7"/>
      <c r="E6" s="7"/>
    </row>
    <row r="7" spans="1:5" s="4" customFormat="1" ht="15" customHeight="1">
      <c r="A7" s="56"/>
      <c r="B7" s="150"/>
      <c r="C7" s="151"/>
      <c r="D7" s="10"/>
      <c r="E7" s="84" t="s">
        <v>18</v>
      </c>
    </row>
    <row r="8" spans="1:5" ht="15" customHeight="1" thickBot="1">
      <c r="A8" s="15"/>
      <c r="B8" s="150" t="str">
        <f>evaluare!B5</f>
        <v>30/06/2021</v>
      </c>
      <c r="C8" s="151"/>
      <c r="D8" s="17"/>
      <c r="E8" s="17"/>
    </row>
    <row r="9" spans="1:5" s="86" customFormat="1" ht="65.25" customHeight="1" thickBot="1">
      <c r="A9" s="121" t="s">
        <v>0</v>
      </c>
      <c r="B9" s="122" t="s">
        <v>1</v>
      </c>
      <c r="C9" s="123" t="s">
        <v>3</v>
      </c>
      <c r="D9" s="123" t="s">
        <v>19</v>
      </c>
      <c r="E9" s="127" t="s">
        <v>12</v>
      </c>
    </row>
    <row r="10" spans="1:5" s="87" customFormat="1" ht="13.5" thickBot="1">
      <c r="A10" s="124">
        <v>0</v>
      </c>
      <c r="B10" s="125">
        <v>1</v>
      </c>
      <c r="C10" s="126">
        <v>2</v>
      </c>
      <c r="D10" s="126">
        <v>3</v>
      </c>
      <c r="E10" s="128">
        <v>4</v>
      </c>
    </row>
    <row r="11" spans="1:5" s="32" customFormat="1" ht="12.75">
      <c r="A11" s="101">
        <v>1</v>
      </c>
      <c r="B11" s="98" t="s">
        <v>13</v>
      </c>
      <c r="C11" s="99">
        <f aca="true" t="shared" si="0" ref="C11:C19">SUM(D11:E11)</f>
        <v>8404.25</v>
      </c>
      <c r="D11" s="100">
        <f>evaluare!D8</f>
        <v>5456.67</v>
      </c>
      <c r="E11" s="111">
        <f>disp!D21</f>
        <v>2947.58</v>
      </c>
    </row>
    <row r="12" spans="1:5" s="140" customFormat="1" ht="31.5" customHeight="1">
      <c r="A12" s="129">
        <f>A11+1</f>
        <v>2</v>
      </c>
      <c r="B12" s="130" t="s">
        <v>41</v>
      </c>
      <c r="C12" s="139">
        <f>SUM(D12:E12)</f>
        <v>0</v>
      </c>
      <c r="D12" s="131">
        <f>evaluare!D9</f>
        <v>0</v>
      </c>
      <c r="E12" s="132">
        <f>disp!D22</f>
        <v>0</v>
      </c>
    </row>
    <row r="13" spans="1:5" s="32" customFormat="1" ht="12.75">
      <c r="A13" s="102">
        <f aca="true" t="shared" si="1" ref="A13:A19">A12+1</f>
        <v>3</v>
      </c>
      <c r="B13" s="105" t="s">
        <v>34</v>
      </c>
      <c r="C13" s="29">
        <f>SUM(D13:E13)</f>
        <v>1582.99</v>
      </c>
      <c r="D13" s="79">
        <f>evaluare!D10</f>
        <v>1582.99</v>
      </c>
      <c r="E13" s="25">
        <f>disp!D23</f>
        <v>0</v>
      </c>
    </row>
    <row r="14" spans="1:5" s="32" customFormat="1" ht="12.75">
      <c r="A14" s="102">
        <f t="shared" si="1"/>
        <v>4</v>
      </c>
      <c r="B14" s="105" t="s">
        <v>33</v>
      </c>
      <c r="C14" s="29">
        <f>SUM(D14:E14)</f>
        <v>5354.24</v>
      </c>
      <c r="D14" s="79">
        <f>evaluare!D11</f>
        <v>5354.24</v>
      </c>
      <c r="E14" s="25">
        <f>disp!D24</f>
        <v>0</v>
      </c>
    </row>
    <row r="15" spans="1:5" s="32" customFormat="1" ht="12.75">
      <c r="A15" s="102">
        <f t="shared" si="1"/>
        <v>5</v>
      </c>
      <c r="B15" s="94" t="s">
        <v>27</v>
      </c>
      <c r="C15" s="29">
        <f t="shared" si="0"/>
        <v>2351.2200000000003</v>
      </c>
      <c r="D15" s="79">
        <f>evaluare!D12</f>
        <v>2351.2200000000003</v>
      </c>
      <c r="E15" s="25">
        <f>disp!D25</f>
        <v>0</v>
      </c>
    </row>
    <row r="16" spans="1:5" s="140" customFormat="1" ht="39">
      <c r="A16" s="129">
        <f t="shared" si="1"/>
        <v>6</v>
      </c>
      <c r="B16" s="130" t="s">
        <v>39</v>
      </c>
      <c r="C16" s="139">
        <f>SUM(D16:E16)</f>
        <v>0</v>
      </c>
      <c r="D16" s="131">
        <f>evaluare!D13</f>
        <v>0</v>
      </c>
      <c r="E16" s="132">
        <f>disp!D26</f>
        <v>0</v>
      </c>
    </row>
    <row r="17" spans="1:5" s="32" customFormat="1" ht="12.75">
      <c r="A17" s="102">
        <f t="shared" si="1"/>
        <v>7</v>
      </c>
      <c r="B17" s="94" t="s">
        <v>28</v>
      </c>
      <c r="C17" s="29">
        <f t="shared" si="0"/>
        <v>3328.94</v>
      </c>
      <c r="D17" s="79">
        <f>evaluare!D14</f>
        <v>3328.94</v>
      </c>
      <c r="E17" s="25">
        <f>disp!D27</f>
        <v>0</v>
      </c>
    </row>
    <row r="18" spans="1:5" s="32" customFormat="1" ht="12.75">
      <c r="A18" s="102">
        <f t="shared" si="1"/>
        <v>8</v>
      </c>
      <c r="B18" s="94" t="s">
        <v>20</v>
      </c>
      <c r="C18" s="29">
        <f t="shared" si="0"/>
        <v>6731.45</v>
      </c>
      <c r="D18" s="79">
        <f>evaluare!D15</f>
        <v>6731.45</v>
      </c>
      <c r="E18" s="25">
        <f>disp!D28</f>
        <v>0</v>
      </c>
    </row>
    <row r="19" spans="1:5" s="32" customFormat="1" ht="13.5" thickBot="1">
      <c r="A19" s="112">
        <f t="shared" si="1"/>
        <v>9</v>
      </c>
      <c r="B19" s="113" t="s">
        <v>14</v>
      </c>
      <c r="C19" s="114">
        <f t="shared" si="0"/>
        <v>1722.67</v>
      </c>
      <c r="D19" s="115">
        <f>evaluare!D16</f>
        <v>1722.67</v>
      </c>
      <c r="E19" s="116">
        <f>disp!D29</f>
        <v>0</v>
      </c>
    </row>
    <row r="20" spans="1:5" s="89" customFormat="1" ht="13.5" thickBot="1">
      <c r="A20" s="117"/>
      <c r="B20" s="118" t="s">
        <v>3</v>
      </c>
      <c r="C20" s="119">
        <f>SUM(C11:C19)</f>
        <v>29475.760000000002</v>
      </c>
      <c r="D20" s="119">
        <f>SUM(D11:D19)</f>
        <v>26528.18</v>
      </c>
      <c r="E20" s="120">
        <f>SUM(E11:E19)</f>
        <v>2947.58</v>
      </c>
    </row>
    <row r="21" spans="3:5" s="32" customFormat="1" ht="12.75" hidden="1">
      <c r="C21" s="88" t="e">
        <f>#REF!/0.76</f>
        <v>#REF!</v>
      </c>
      <c r="D21" s="88" t="e">
        <f>#REF!/$C21</f>
        <v>#REF!</v>
      </c>
      <c r="E21" s="88" t="e">
        <f>#REF!/$C21</f>
        <v>#REF!</v>
      </c>
    </row>
    <row r="22" spans="3:5" s="32" customFormat="1" ht="12.75">
      <c r="C22" s="88"/>
      <c r="D22" s="88"/>
      <c r="E22" s="88"/>
    </row>
    <row r="23" spans="3:5" s="32" customFormat="1" ht="12.75">
      <c r="C23" s="88"/>
      <c r="D23" s="88"/>
      <c r="E23" s="88"/>
    </row>
    <row r="24" spans="2:5" s="90" customFormat="1" ht="12.75">
      <c r="B24" s="90" t="s">
        <v>10</v>
      </c>
      <c r="C24" s="91"/>
      <c r="D24" s="91">
        <f>evaluare!C22</f>
        <v>46.56</v>
      </c>
      <c r="E24" s="91">
        <f>disp!C33</f>
        <v>98.25</v>
      </c>
    </row>
    <row r="25" spans="3:5" s="90" customFormat="1" ht="12.75">
      <c r="C25" s="91"/>
      <c r="D25" s="91"/>
      <c r="E25" s="91"/>
    </row>
    <row r="26" spans="3:5" s="90" customFormat="1" ht="12.75">
      <c r="C26" s="91"/>
      <c r="D26" s="91"/>
      <c r="E26" s="91"/>
    </row>
    <row r="27" spans="1:5" s="32" customFormat="1" ht="12.75">
      <c r="A27" s="145"/>
      <c r="B27" s="146"/>
      <c r="C27" s="146"/>
      <c r="D27" s="92"/>
      <c r="E27" s="26"/>
    </row>
    <row r="28" spans="1:5" ht="15">
      <c r="A28" s="4"/>
      <c r="B28" s="4"/>
      <c r="C28" s="10"/>
      <c r="D28" s="10"/>
      <c r="E28" s="10"/>
    </row>
    <row r="29" spans="1:5" ht="15">
      <c r="A29" s="4"/>
      <c r="B29" s="4"/>
      <c r="C29" s="10"/>
      <c r="D29" s="10"/>
      <c r="E29" s="10"/>
    </row>
    <row r="30" spans="1:5" ht="15">
      <c r="A30" s="4"/>
      <c r="B30" s="4"/>
      <c r="C30" s="10"/>
      <c r="D30" s="10"/>
      <c r="E30" s="10"/>
    </row>
    <row r="31" spans="1:5" ht="15">
      <c r="A31" s="4"/>
      <c r="B31" s="4"/>
      <c r="C31" s="10"/>
      <c r="D31" s="10"/>
      <c r="E31" s="10"/>
    </row>
    <row r="32" spans="1:5" ht="15">
      <c r="A32" s="4"/>
      <c r="B32" s="4"/>
      <c r="C32" s="10"/>
      <c r="D32" s="10"/>
      <c r="E32" s="10"/>
    </row>
    <row r="33" spans="1:5" ht="15">
      <c r="A33" s="4"/>
      <c r="B33" s="4"/>
      <c r="C33" s="10"/>
      <c r="D33" s="10"/>
      <c r="E33" s="10"/>
    </row>
    <row r="34" spans="1:5" ht="15">
      <c r="A34" s="4"/>
      <c r="B34" s="4"/>
      <c r="C34" s="10"/>
      <c r="D34" s="10"/>
      <c r="E34" s="10"/>
    </row>
    <row r="35" spans="1:5" ht="15">
      <c r="A35" s="4"/>
      <c r="B35" s="4"/>
      <c r="C35" s="10"/>
      <c r="D35" s="10"/>
      <c r="E35" s="10"/>
    </row>
    <row r="36" spans="1:5" ht="15">
      <c r="A36" s="4"/>
      <c r="B36" s="4"/>
      <c r="C36" s="10"/>
      <c r="D36" s="10"/>
      <c r="E36" s="10"/>
    </row>
    <row r="37" spans="1:5" ht="15">
      <c r="A37" s="4"/>
      <c r="B37" s="4"/>
      <c r="C37" s="10"/>
      <c r="D37" s="10"/>
      <c r="E37" s="10"/>
    </row>
    <row r="38" spans="1:5" ht="15">
      <c r="A38" s="4"/>
      <c r="B38" s="4"/>
      <c r="C38" s="10"/>
      <c r="D38" s="10"/>
      <c r="E38" s="10"/>
    </row>
    <row r="39" spans="1:5" ht="15">
      <c r="A39" s="4"/>
      <c r="B39" s="4"/>
      <c r="C39" s="10"/>
      <c r="D39" s="10"/>
      <c r="E39" s="10"/>
    </row>
    <row r="40" spans="1:5" ht="15">
      <c r="A40" s="4"/>
      <c r="B40" s="4"/>
      <c r="C40" s="10"/>
      <c r="D40" s="10"/>
      <c r="E40" s="10"/>
    </row>
    <row r="41" spans="1:5" ht="15">
      <c r="A41" s="4"/>
      <c r="B41" s="4"/>
      <c r="C41" s="10"/>
      <c r="D41" s="10"/>
      <c r="E41" s="10"/>
    </row>
    <row r="42" spans="1:5" ht="15">
      <c r="A42" s="4"/>
      <c r="B42" s="4"/>
      <c r="C42" s="10"/>
      <c r="D42" s="10"/>
      <c r="E42" s="10"/>
    </row>
    <row r="43" spans="1:5" ht="15">
      <c r="A43" s="4"/>
      <c r="B43" s="4"/>
      <c r="C43" s="10"/>
      <c r="D43" s="10"/>
      <c r="E43" s="10"/>
    </row>
    <row r="44" spans="1:5" ht="15">
      <c r="A44" s="4"/>
      <c r="B44" s="4"/>
      <c r="C44" s="10"/>
      <c r="D44" s="10"/>
      <c r="E44" s="10"/>
    </row>
    <row r="45" spans="1:5" ht="15">
      <c r="A45" s="4"/>
      <c r="B45" s="4"/>
      <c r="C45" s="10"/>
      <c r="D45" s="10"/>
      <c r="E45" s="10"/>
    </row>
  </sheetData>
  <sheetProtection/>
  <mergeCells count="8">
    <mergeCell ref="A27:C27"/>
    <mergeCell ref="A4:E4"/>
    <mergeCell ref="A6:B6"/>
    <mergeCell ref="A1:E1"/>
    <mergeCell ref="A3:E3"/>
    <mergeCell ref="B8:C8"/>
    <mergeCell ref="A2:E2"/>
    <mergeCell ref="B7:C7"/>
  </mergeCells>
  <printOptions horizontalCentered="1" verticalCentered="1"/>
  <pageMargins left="0" right="0" top="0.196850393700787" bottom="0.196850393700787" header="0.31496062992126" footer="0.31496062992126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2021-06-30T09:16:22Z</cp:lastPrinted>
  <dcterms:created xsi:type="dcterms:W3CDTF">2003-02-20T14:27:52Z</dcterms:created>
  <dcterms:modified xsi:type="dcterms:W3CDTF">2021-07-01T11:14:59Z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