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disp" sheetId="2" r:id="rId2"/>
    <sheet name="TOTAL" sheetId="3" r:id="rId3"/>
  </sheets>
  <externalReferences>
    <externalReference r:id="rId6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1">'disp'!$A$1:$D$22</definedName>
    <definedName name="_xlnm.Print_Area" localSheetId="0">'evaluare'!$A$1:$D$24</definedName>
    <definedName name="_xlnm.Print_Area" localSheetId="2">'TOTAL'!$A$1:$E$27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<sst xmlns="http://schemas.openxmlformats.org/spreadsheetml/2006/main" count="61" uniqueCount="34">
  <si>
    <t>Nr.crt.</t>
  </si>
  <si>
    <t>FURNIZOR</t>
  </si>
  <si>
    <t>Fond alocat 1</t>
  </si>
  <si>
    <t>TOTAL</t>
  </si>
  <si>
    <t>VAL.PUNCT=</t>
  </si>
  <si>
    <t>ANEXA NR.   2</t>
  </si>
  <si>
    <t>3=col.2/total col.2*  total fond 1</t>
  </si>
  <si>
    <t>VALOARE PUNCT</t>
  </si>
  <si>
    <t>FOND DISPONIBILITATE ( 10%)</t>
  </si>
  <si>
    <t>disponibilitate 10%</t>
  </si>
  <si>
    <t>CARDIOMED SRL</t>
  </si>
  <si>
    <t>CMI STEFANIU</t>
  </si>
  <si>
    <t>Fond dupa redistribuire</t>
  </si>
  <si>
    <t>FOND TOTAL ALOCAT ECOGRAFII</t>
  </si>
  <si>
    <t>ANEXA NR. 1</t>
  </si>
  <si>
    <t>evaluare 90%</t>
  </si>
  <si>
    <t>SP. PASCANI</t>
  </si>
  <si>
    <t>ANEXA NR.   3</t>
  </si>
  <si>
    <t>SERVICII PARACLINICE DE ECOGRAFIE - CRITERIUL EVALUARE RESURSE</t>
  </si>
  <si>
    <t>SERVICII PARACLINICE DE ECOGRAFIE - CRITERIUL DISPONIBILITATE</t>
  </si>
  <si>
    <t xml:space="preserve">Fond alocat </t>
  </si>
  <si>
    <t xml:space="preserve">3=col.2/total col.2* total fond </t>
  </si>
  <si>
    <t>KARSUS MEDICAL SRL</t>
  </si>
  <si>
    <t>PATRAU CAMELIA</t>
  </si>
  <si>
    <t xml:space="preserve">TOTAL CRITERII DE SELECTIE    </t>
  </si>
  <si>
    <t>DIF.2017 FATA DE 2017</t>
  </si>
  <si>
    <t>NOVADERM CLINIC (fost EXHAUSTIV GRUP)</t>
  </si>
  <si>
    <t>HERMA MED SRL</t>
  </si>
  <si>
    <t>CMI GALES CRISTINA</t>
  </si>
  <si>
    <t>CLINICA EQUILIBRUM</t>
  </si>
  <si>
    <t>puncte 2019</t>
  </si>
  <si>
    <t xml:space="preserve"> Fond evaluare(90%)</t>
  </si>
  <si>
    <t>29/01/2021</t>
  </si>
  <si>
    <t>AMBULATORIU DE SPECIALITATE PARACLINIC  ECOGRAFII -  FEBRUARIE 2021</t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</si>
</sst>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[$-418]dddd\,\ d\ mmmm\ yyyy"/>
    <numFmt numFmtId="222" formatCode="dd/mm/yy;@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7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6" fillId="20" borderId="9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128">
    <xf numFmtId="0" fontId="0" fillId="0" borderId="0" xfId="0" applyNumberFormat="1" applyBorder="1" applyAlignment="1">
      <alignment/>
    </xf>
    <xf numFmtId="0" fontId="0" fillId="0" borderId="11" xfId="58" applyFont="1" applyFill="1" applyBorder="1" applyAlignment="1">
      <alignment horizontal="center" vertical="center"/>
      <protection/>
    </xf>
    <xf numFmtId="4" fontId="0" fillId="0" borderId="11" xfId="57" applyNumberFormat="1" applyFont="1" applyFill="1" applyBorder="1" applyAlignment="1">
      <alignment horizontal="center" vertical="center"/>
      <protection/>
    </xf>
    <xf numFmtId="2" fontId="8" fillId="0" borderId="12" xfId="57" applyNumberFormat="1" applyFont="1" applyFill="1" applyBorder="1" applyAlignment="1">
      <alignment horizontal="center" vertical="center"/>
      <protection/>
    </xf>
    <xf numFmtId="3" fontId="8" fillId="0" borderId="13" xfId="57" applyNumberFormat="1" applyFont="1" applyFill="1" applyBorder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4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57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8" fillId="0" borderId="0" xfId="57" applyFont="1" applyFill="1" applyBorder="1" applyAlignment="1">
      <alignment vertical="center"/>
      <protection/>
    </xf>
    <xf numFmtId="1" fontId="8" fillId="0" borderId="14" xfId="57" applyNumberFormat="1" applyFont="1" applyFill="1" applyBorder="1" applyAlignment="1">
      <alignment vertical="center"/>
      <protection/>
    </xf>
    <xf numFmtId="1" fontId="8" fillId="0" borderId="1" xfId="57" applyNumberFormat="1" applyFont="1" applyFill="1" applyBorder="1" applyAlignment="1">
      <alignment horizontal="center" vertical="center"/>
      <protection/>
    </xf>
    <xf numFmtId="3" fontId="8" fillId="0" borderId="1" xfId="57" applyNumberFormat="1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vertical="center"/>
      <protection/>
    </xf>
    <xf numFmtId="4" fontId="0" fillId="0" borderId="15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0" fontId="8" fillId="0" borderId="1" xfId="57" applyFont="1" applyFill="1" applyBorder="1" applyAlignment="1">
      <alignment vertical="center"/>
      <protection/>
    </xf>
    <xf numFmtId="4" fontId="8" fillId="0" borderId="1" xfId="57" applyNumberFormat="1" applyFont="1" applyFill="1" applyBorder="1" applyAlignment="1">
      <alignment vertical="center"/>
      <protection/>
    </xf>
    <xf numFmtId="4" fontId="8" fillId="0" borderId="15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2" fontId="8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8" fillId="0" borderId="0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8" fillId="0" borderId="0" xfId="0" applyNumberFormat="1" applyFont="1" applyFill="1" applyBorder="1" applyAlignment="1">
      <alignment vertical="center"/>
    </xf>
    <xf numFmtId="2" fontId="5" fillId="0" borderId="0" xfId="57" applyNumberFormat="1" applyFont="1" applyFill="1" applyBorder="1" applyAlignment="1">
      <alignment vertical="center"/>
      <protection/>
    </xf>
    <xf numFmtId="4" fontId="5" fillId="0" borderId="0" xfId="57" applyNumberFormat="1" applyFont="1" applyFill="1" applyBorder="1" applyAlignment="1">
      <alignment vertical="center"/>
      <protection/>
    </xf>
    <xf numFmtId="4" fontId="6" fillId="0" borderId="0" xfId="57" applyNumberFormat="1" applyFont="1" applyFill="1" applyBorder="1" applyAlignment="1">
      <alignment vertical="center"/>
      <protection/>
    </xf>
    <xf numFmtId="2" fontId="5" fillId="0" borderId="0" xfId="57" applyNumberFormat="1" applyFont="1" applyFill="1" applyAlignment="1">
      <alignment vertical="center"/>
      <protection/>
    </xf>
    <xf numFmtId="4" fontId="8" fillId="0" borderId="11" xfId="57" applyNumberFormat="1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4" fontId="8" fillId="0" borderId="18" xfId="57" applyNumberFormat="1" applyFont="1" applyFill="1" applyBorder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7" fillId="0" borderId="0" xfId="0" applyNumberFormat="1" applyFont="1" applyBorder="1" applyAlignment="1">
      <alignment horizontal="right" vertical="center"/>
    </xf>
    <xf numFmtId="0" fontId="7" fillId="0" borderId="0" xfId="57" applyFont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4" fontId="7" fillId="0" borderId="0" xfId="0" applyNumberFormat="1" applyFont="1" applyBorder="1" applyAlignment="1">
      <alignment horizontal="right" vertical="center"/>
    </xf>
    <xf numFmtId="0" fontId="6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1" fontId="0" fillId="0" borderId="14" xfId="57" applyNumberFormat="1" applyFont="1" applyBorder="1" applyAlignment="1">
      <alignment vertical="center"/>
      <protection/>
    </xf>
    <xf numFmtId="1" fontId="0" fillId="0" borderId="1" xfId="57" applyNumberFormat="1" applyFont="1" applyFill="1" applyBorder="1" applyAlignment="1">
      <alignment horizontal="center" vertical="center"/>
      <protection/>
    </xf>
    <xf numFmtId="1" fontId="8" fillId="0" borderId="19" xfId="57" applyNumberFormat="1" applyFont="1" applyBorder="1" applyAlignment="1">
      <alignment horizontal="center" vertical="center"/>
      <protection/>
    </xf>
    <xf numFmtId="1" fontId="0" fillId="0" borderId="0" xfId="57" applyNumberFormat="1" applyFont="1" applyAlignment="1">
      <alignment vertical="center"/>
      <protection/>
    </xf>
    <xf numFmtId="1" fontId="11" fillId="0" borderId="0" xfId="57" applyNumberFormat="1" applyFont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3" fontId="8" fillId="0" borderId="1" xfId="57" applyNumberFormat="1" applyFont="1" applyFill="1" applyBorder="1" applyAlignment="1">
      <alignment vertical="center"/>
      <protection/>
    </xf>
    <xf numFmtId="4" fontId="0" fillId="0" borderId="0" xfId="57" applyNumberFormat="1" applyFont="1" applyAlignment="1">
      <alignment vertical="center"/>
      <protection/>
    </xf>
    <xf numFmtId="0" fontId="0" fillId="0" borderId="16" xfId="57" applyFont="1" applyBorder="1" applyAlignment="1">
      <alignment vertical="center"/>
      <protection/>
    </xf>
    <xf numFmtId="0" fontId="8" fillId="23" borderId="12" xfId="57" applyFont="1" applyFill="1" applyBorder="1" applyAlignment="1">
      <alignment vertical="center"/>
      <protection/>
    </xf>
    <xf numFmtId="4" fontId="8" fillId="0" borderId="12" xfId="57" applyNumberFormat="1" applyFont="1" applyFill="1" applyBorder="1" applyAlignment="1">
      <alignment vertical="center"/>
      <protection/>
    </xf>
    <xf numFmtId="4" fontId="8" fillId="0" borderId="20" xfId="57" applyNumberFormat="1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4" fontId="0" fillId="0" borderId="0" xfId="57" applyNumberFormat="1" applyFont="1" applyBorder="1" applyAlignment="1">
      <alignment vertical="center"/>
      <protection/>
    </xf>
    <xf numFmtId="2" fontId="8" fillId="0" borderId="0" xfId="0" applyNumberFormat="1" applyFont="1" applyBorder="1" applyAlignment="1">
      <alignment vertical="center"/>
    </xf>
    <xf numFmtId="0" fontId="0" fillId="0" borderId="17" xfId="57" applyFont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/>
      <protection/>
    </xf>
    <xf numFmtId="4" fontId="8" fillId="0" borderId="21" xfId="57" applyNumberFormat="1" applyFont="1" applyBorder="1" applyAlignment="1">
      <alignment horizontal="center" vertical="center"/>
      <protection/>
    </xf>
    <xf numFmtId="1" fontId="12" fillId="0" borderId="0" xfId="57" applyNumberFormat="1" applyFont="1" applyFill="1" applyBorder="1" applyAlignment="1">
      <alignment horizontal="center" vertical="center" wrapText="1"/>
      <protection/>
    </xf>
    <xf numFmtId="4" fontId="11" fillId="0" borderId="0" xfId="57" applyNumberFormat="1" applyFont="1" applyAlignment="1">
      <alignment vertical="center"/>
      <protection/>
    </xf>
    <xf numFmtId="4" fontId="8" fillId="0" borderId="0" xfId="57" applyNumberFormat="1" applyFont="1" applyAlignment="1">
      <alignment vertical="center"/>
      <protection/>
    </xf>
    <xf numFmtId="40" fontId="0" fillId="0" borderId="0" xfId="57" applyNumberFormat="1" applyFont="1" applyBorder="1" applyAlignment="1">
      <alignment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4" fontId="8" fillId="0" borderId="12" xfId="57" applyNumberFormat="1" applyFont="1" applyFill="1" applyBorder="1" applyAlignment="1">
      <alignment vertical="center" wrapText="1"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4" fontId="7" fillId="0" borderId="0" xfId="57" applyNumberFormat="1" applyFont="1" applyFill="1" applyAlignment="1">
      <alignment horizontal="right" vertical="center"/>
      <protection/>
    </xf>
    <xf numFmtId="0" fontId="3" fillId="0" borderId="0" xfId="57" applyFont="1" applyFill="1" applyAlignment="1">
      <alignment vertical="center"/>
      <protection/>
    </xf>
    <xf numFmtId="0" fontId="0" fillId="0" borderId="17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center"/>
      <protection/>
    </xf>
    <xf numFmtId="1" fontId="8" fillId="0" borderId="0" xfId="57" applyNumberFormat="1" applyFont="1" applyFill="1" applyAlignment="1">
      <alignment horizontal="center"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8" fillId="0" borderId="12" xfId="57" applyFont="1" applyFill="1" applyBorder="1" applyAlignment="1">
      <alignment vertical="center"/>
      <protection/>
    </xf>
    <xf numFmtId="4" fontId="8" fillId="0" borderId="12" xfId="57" applyNumberFormat="1" applyFont="1" applyFill="1" applyBorder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0" fontId="8" fillId="0" borderId="0" xfId="57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4" fontId="0" fillId="0" borderId="0" xfId="0" applyNumberFormat="1" applyFont="1" applyFill="1" applyBorder="1" applyAlignment="1">
      <alignment vertical="center"/>
    </xf>
    <xf numFmtId="4" fontId="3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1" fontId="8" fillId="0" borderId="15" xfId="57" applyNumberFormat="1" applyFont="1" applyFill="1" applyBorder="1" applyAlignment="1">
      <alignment horizontal="center" vertical="center" wrapText="1"/>
      <protection/>
    </xf>
    <xf numFmtId="1" fontId="8" fillId="0" borderId="12" xfId="57" applyNumberFormat="1" applyFont="1" applyFill="1" applyBorder="1" applyAlignment="1">
      <alignment horizontal="center" vertical="center"/>
      <protection/>
    </xf>
    <xf numFmtId="0" fontId="0" fillId="0" borderId="22" xfId="0" applyNumberFormat="1" applyFont="1" applyFill="1" applyBorder="1" applyAlignment="1">
      <alignment vertical="center" wrapText="1"/>
    </xf>
    <xf numFmtId="4" fontId="8" fillId="0" borderId="22" xfId="57" applyNumberFormat="1" applyFont="1" applyFill="1" applyBorder="1" applyAlignment="1">
      <alignment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horizontal="center" vertical="center" wrapText="1"/>
    </xf>
    <xf numFmtId="1" fontId="8" fillId="0" borderId="12" xfId="58" applyNumberFormat="1" applyFont="1" applyFill="1" applyBorder="1" applyAlignment="1">
      <alignment horizontal="center" vertical="center"/>
      <protection/>
    </xf>
    <xf numFmtId="0" fontId="0" fillId="0" borderId="23" xfId="57" applyFont="1" applyFill="1" applyBorder="1" applyAlignment="1">
      <alignment vertical="center"/>
      <protection/>
    </xf>
    <xf numFmtId="0" fontId="0" fillId="0" borderId="14" xfId="57" applyFont="1" applyFill="1" applyBorder="1" applyAlignment="1">
      <alignment vertical="center"/>
      <protection/>
    </xf>
    <xf numFmtId="0" fontId="0" fillId="0" borderId="14" xfId="57" applyFont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3" fontId="0" fillId="0" borderId="1" xfId="57" applyNumberFormat="1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horizontal="center" vertical="center" wrapText="1"/>
      <protection/>
    </xf>
    <xf numFmtId="1" fontId="8" fillId="0" borderId="20" xfId="57" applyNumberFormat="1" applyFont="1" applyFill="1" applyBorder="1" applyAlignment="1">
      <alignment horizontal="center" vertical="center"/>
      <protection/>
    </xf>
    <xf numFmtId="4" fontId="0" fillId="0" borderId="24" xfId="57" applyNumberFormat="1" applyFont="1" applyFill="1" applyBorder="1" applyAlignment="1">
      <alignment vertical="center"/>
      <protection/>
    </xf>
    <xf numFmtId="4" fontId="8" fillId="0" borderId="20" xfId="57" applyNumberFormat="1" applyFont="1" applyFill="1" applyBorder="1" applyAlignment="1">
      <alignment vertical="center"/>
      <protection/>
    </xf>
    <xf numFmtId="4" fontId="0" fillId="0" borderId="15" xfId="57" applyNumberFormat="1" applyFont="1" applyFill="1" applyBorder="1" applyAlignment="1">
      <alignment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0" fillId="0" borderId="0" xfId="57" applyFont="1" applyFill="1" applyAlignment="1">
      <alignment vertical="center" wrapText="1"/>
      <protection/>
    </xf>
    <xf numFmtId="0" fontId="0" fillId="0" borderId="0" xfId="0" applyNumberFormat="1" applyBorder="1" applyAlignment="1">
      <alignment vertical="center" wrapText="1"/>
    </xf>
    <xf numFmtId="2" fontId="7" fillId="0" borderId="0" xfId="57" applyNumberFormat="1" applyFont="1" applyFill="1" applyAlignment="1">
      <alignment horizontal="center" vertical="center" wrapText="1"/>
      <protection/>
    </xf>
    <xf numFmtId="2" fontId="7" fillId="0" borderId="0" xfId="57" applyNumberFormat="1" applyFont="1" applyFill="1" applyAlignment="1">
      <alignment horizontal="center" vertical="center"/>
      <protection/>
    </xf>
    <xf numFmtId="14" fontId="8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7" fillId="0" borderId="0" xfId="57" applyFont="1" applyFill="1" applyAlignment="1">
      <alignment horizontal="center" vertical="center" wrapText="1"/>
      <protection/>
    </xf>
    <xf numFmtId="14" fontId="7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3.7109375" style="14" customWidth="1"/>
    <col min="2" max="2" width="34.140625" style="37" customWidth="1"/>
    <col min="3" max="3" width="15.00390625" style="12" customWidth="1"/>
    <col min="4" max="4" width="24.28125" style="15" customWidth="1"/>
    <col min="5" max="16384" width="9.140625" style="14" customWidth="1"/>
  </cols>
  <sheetData>
    <row r="1" spans="1:4" s="5" customFormat="1" ht="29.25" customHeight="1">
      <c r="A1" s="121" t="s">
        <v>18</v>
      </c>
      <c r="B1" s="121"/>
      <c r="C1" s="121"/>
      <c r="D1" s="121"/>
    </row>
    <row r="2" spans="2:4" s="5" customFormat="1" ht="15" customHeight="1">
      <c r="B2" s="6"/>
      <c r="C2" s="8"/>
      <c r="D2" s="9"/>
    </row>
    <row r="3" spans="2:4" s="5" customFormat="1" ht="15" customHeight="1">
      <c r="B3" s="6"/>
      <c r="C3" s="8"/>
      <c r="D3" s="10" t="s">
        <v>5</v>
      </c>
    </row>
    <row r="4" spans="1:4" ht="15" customHeight="1">
      <c r="A4" s="11"/>
      <c r="B4" s="11"/>
      <c r="D4" s="13"/>
    </row>
    <row r="5" spans="2:3" ht="15" customHeight="1" thickBot="1">
      <c r="B5" s="116" t="s">
        <v>32</v>
      </c>
      <c r="C5" s="117"/>
    </row>
    <row r="6" spans="1:4" s="16" customFormat="1" ht="39">
      <c r="A6" s="39" t="s">
        <v>0</v>
      </c>
      <c r="B6" s="40" t="s">
        <v>1</v>
      </c>
      <c r="C6" s="38" t="s">
        <v>30</v>
      </c>
      <c r="D6" s="41" t="s">
        <v>2</v>
      </c>
    </row>
    <row r="7" spans="1:4" s="20" customFormat="1" ht="26.25">
      <c r="A7" s="17">
        <v>0</v>
      </c>
      <c r="B7" s="18">
        <v>1</v>
      </c>
      <c r="C7" s="19">
        <v>2</v>
      </c>
      <c r="D7" s="97" t="s">
        <v>6</v>
      </c>
    </row>
    <row r="8" spans="1:4" s="23" customFormat="1" ht="12.75">
      <c r="A8" s="105">
        <v>1</v>
      </c>
      <c r="B8" s="96" t="s">
        <v>10</v>
      </c>
      <c r="C8" s="108">
        <f>124.7-7.5</f>
        <v>117.2</v>
      </c>
      <c r="D8" s="22">
        <f>ROUND(C8/C$17*C$18,2)</f>
        <v>4811.76</v>
      </c>
    </row>
    <row r="9" spans="1:4" s="16" customFormat="1" ht="12.75">
      <c r="A9" s="105">
        <f>A8+1</f>
        <v>2</v>
      </c>
      <c r="B9" s="107" t="s">
        <v>29</v>
      </c>
      <c r="C9" s="108">
        <v>34.67</v>
      </c>
      <c r="D9" s="115">
        <f aca="true" t="shared" si="0" ref="D9:D15">ROUND(C9/C$17*C$18,2)</f>
        <v>1423.41</v>
      </c>
    </row>
    <row r="10" spans="1:4" s="16" customFormat="1" ht="12.75">
      <c r="A10" s="105">
        <f aca="true" t="shared" si="1" ref="A10:A16">A9+1</f>
        <v>3</v>
      </c>
      <c r="B10" s="109" t="s">
        <v>28</v>
      </c>
      <c r="C10" s="108">
        <v>34</v>
      </c>
      <c r="D10" s="115">
        <f t="shared" si="0"/>
        <v>1395.9</v>
      </c>
    </row>
    <row r="11" spans="1:4" s="16" customFormat="1" ht="12.75">
      <c r="A11" s="105">
        <f t="shared" si="1"/>
        <v>4</v>
      </c>
      <c r="B11" s="109" t="s">
        <v>27</v>
      </c>
      <c r="C11" s="108">
        <v>115</v>
      </c>
      <c r="D11" s="115">
        <f t="shared" si="0"/>
        <v>4721.44</v>
      </c>
    </row>
    <row r="12" spans="1:4" s="23" customFormat="1" ht="12.75">
      <c r="A12" s="105">
        <f t="shared" si="1"/>
        <v>5</v>
      </c>
      <c r="B12" s="109" t="s">
        <v>22</v>
      </c>
      <c r="C12" s="108">
        <v>50.5</v>
      </c>
      <c r="D12" s="115">
        <f>ROUND(C12/C$17*C$18,2)</f>
        <v>2073.33</v>
      </c>
    </row>
    <row r="13" spans="1:4" s="23" customFormat="1" ht="26.25">
      <c r="A13" s="105">
        <f t="shared" si="1"/>
        <v>6</v>
      </c>
      <c r="B13" s="109" t="s">
        <v>26</v>
      </c>
      <c r="C13" s="108">
        <f>39.5</f>
        <v>39.5</v>
      </c>
      <c r="D13" s="22">
        <f>ROUND(C13/C$17*C$18,2)</f>
        <v>1621.71</v>
      </c>
    </row>
    <row r="14" spans="1:4" s="23" customFormat="1" ht="12.75">
      <c r="A14" s="105">
        <f t="shared" si="1"/>
        <v>7</v>
      </c>
      <c r="B14" s="109" t="s">
        <v>23</v>
      </c>
      <c r="C14" s="108">
        <v>71.5</v>
      </c>
      <c r="D14" s="22">
        <f t="shared" si="0"/>
        <v>2935.5</v>
      </c>
    </row>
    <row r="15" spans="1:4" s="23" customFormat="1" ht="12.75">
      <c r="A15" s="105">
        <f t="shared" si="1"/>
        <v>8</v>
      </c>
      <c r="B15" s="96" t="s">
        <v>16</v>
      </c>
      <c r="C15" s="76">
        <v>144.57999999999998</v>
      </c>
      <c r="D15" s="22">
        <f t="shared" si="0"/>
        <v>5935.87</v>
      </c>
    </row>
    <row r="16" spans="1:4" s="23" customFormat="1" ht="12.75">
      <c r="A16" s="105">
        <f t="shared" si="1"/>
        <v>9</v>
      </c>
      <c r="B16" s="96" t="s">
        <v>11</v>
      </c>
      <c r="C16" s="76">
        <v>37</v>
      </c>
      <c r="D16" s="22">
        <f>ROUND(C16/C$17*C$18,2)+0.01</f>
        <v>1519.08</v>
      </c>
    </row>
    <row r="17" spans="1:4" s="27" customFormat="1" ht="12.75">
      <c r="A17" s="21"/>
      <c r="B17" s="24" t="s">
        <v>3</v>
      </c>
      <c r="C17" s="25">
        <f>SUM(C8:C16)</f>
        <v>643.95</v>
      </c>
      <c r="D17" s="25">
        <f>SUM(D8:D16)</f>
        <v>26438</v>
      </c>
    </row>
    <row r="18" spans="1:4" s="27" customFormat="1" ht="12.75">
      <c r="A18" s="21"/>
      <c r="B18" s="28" t="s">
        <v>31</v>
      </c>
      <c r="C18" s="25">
        <f>C20*0.9</f>
        <v>26437.995</v>
      </c>
      <c r="D18" s="26"/>
    </row>
    <row r="19" spans="1:4" s="27" customFormat="1" ht="12.75">
      <c r="A19" s="21"/>
      <c r="B19" s="28" t="s">
        <v>12</v>
      </c>
      <c r="C19" s="25"/>
      <c r="D19" s="26"/>
    </row>
    <row r="20" spans="1:4" s="27" customFormat="1" ht="13.5" thickBot="1">
      <c r="A20" s="29"/>
      <c r="B20" s="3" t="s">
        <v>13</v>
      </c>
      <c r="C20" s="77">
        <v>29375.55</v>
      </c>
      <c r="D20" s="4"/>
    </row>
    <row r="21" spans="2:4" s="27" customFormat="1" ht="12.75">
      <c r="B21" s="30"/>
      <c r="C21" s="31"/>
      <c r="D21" s="32"/>
    </row>
    <row r="22" spans="2:4" s="27" customFormat="1" ht="12.75">
      <c r="B22" s="30" t="s">
        <v>4</v>
      </c>
      <c r="C22" s="31">
        <f>ROUND(C18/C17,2)</f>
        <v>41.06</v>
      </c>
      <c r="D22" s="32"/>
    </row>
    <row r="23" spans="2:4" s="27" customFormat="1" ht="12.75">
      <c r="B23" s="30"/>
      <c r="C23" s="31"/>
      <c r="D23" s="32"/>
    </row>
    <row r="24" spans="2:4" s="27" customFormat="1" ht="12.75">
      <c r="B24" s="30"/>
      <c r="C24" s="32"/>
      <c r="D24" s="32"/>
    </row>
    <row r="25" spans="2:4" s="27" customFormat="1" ht="12.75">
      <c r="B25" s="30"/>
      <c r="C25" s="31"/>
      <c r="D25" s="32"/>
    </row>
    <row r="26" spans="2:4" s="27" customFormat="1" ht="12.75">
      <c r="B26" s="30"/>
      <c r="C26" s="31"/>
      <c r="D26" s="31"/>
    </row>
    <row r="27" spans="2:4" s="27" customFormat="1" ht="12.75">
      <c r="B27" s="30"/>
      <c r="C27" s="31"/>
      <c r="D27" s="32"/>
    </row>
    <row r="28" spans="2:4" s="27" customFormat="1" ht="12.75">
      <c r="B28" s="30"/>
      <c r="C28" s="31"/>
      <c r="D28" s="32"/>
    </row>
    <row r="29" spans="2:4" s="27" customFormat="1" ht="12.75">
      <c r="B29" s="30"/>
      <c r="C29" s="31"/>
      <c r="D29" s="32"/>
    </row>
    <row r="30" s="27" customFormat="1" ht="12.75">
      <c r="D30" s="33"/>
    </row>
    <row r="31" s="27" customFormat="1" ht="12.75">
      <c r="D31" s="33"/>
    </row>
    <row r="32" spans="2:4" ht="16.5">
      <c r="B32" s="34"/>
      <c r="C32" s="35"/>
      <c r="D32" s="36"/>
    </row>
    <row r="33" spans="2:4" ht="16.5">
      <c r="B33" s="34"/>
      <c r="C33" s="35"/>
      <c r="D33" s="36"/>
    </row>
    <row r="34" spans="2:4" ht="16.5">
      <c r="B34" s="34"/>
      <c r="C34" s="35"/>
      <c r="D34" s="36"/>
    </row>
    <row r="35" spans="2:4" ht="16.5">
      <c r="B35" s="34"/>
      <c r="C35" s="35"/>
      <c r="D35" s="36"/>
    </row>
    <row r="36" spans="2:4" ht="16.5">
      <c r="B36" s="34"/>
      <c r="C36" s="35"/>
      <c r="D36" s="36"/>
    </row>
  </sheetData>
  <sheetProtection/>
  <mergeCells count="1">
    <mergeCell ref="A1:D1"/>
  </mergeCells>
  <printOptions horizontalCentered="1" verticalCentered="1"/>
  <pageMargins left="0.196850393700787" right="0.196850393700787" top="0.393700787401575" bottom="0.196850393700787" header="0.31496062992126" footer="0.118110236220472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zoomScalePageLayoutView="0" workbookViewId="0" topLeftCell="A1">
      <selection activeCell="A23" sqref="A23:IV25"/>
    </sheetView>
  </sheetViews>
  <sheetFormatPr defaultColWidth="9.140625" defaultRowHeight="12.75" outlineLevelCol="1"/>
  <cols>
    <col min="1" max="1" width="4.00390625" style="48" customWidth="1"/>
    <col min="2" max="2" width="30.57421875" style="14" customWidth="1"/>
    <col min="3" max="3" width="18.8515625" style="14" customWidth="1"/>
    <col min="4" max="4" width="30.140625" style="48" customWidth="1"/>
    <col min="5" max="5" width="4.421875" style="48" customWidth="1"/>
    <col min="6" max="6" width="0" style="49" hidden="1" customWidth="1" outlineLevel="1"/>
    <col min="7" max="7" width="9.140625" style="48" customWidth="1" collapsed="1"/>
    <col min="8" max="16384" width="9.140625" style="48" customWidth="1"/>
  </cols>
  <sheetData>
    <row r="1" spans="1:6" s="42" customFormat="1" ht="15" customHeight="1">
      <c r="A1" s="122" t="s">
        <v>19</v>
      </c>
      <c r="B1" s="122"/>
      <c r="C1" s="122"/>
      <c r="D1" s="122"/>
      <c r="F1" s="43"/>
    </row>
    <row r="2" spans="2:6" s="42" customFormat="1" ht="15" customHeight="1">
      <c r="B2" s="5"/>
      <c r="C2" s="5"/>
      <c r="F2" s="43"/>
    </row>
    <row r="3" spans="2:6" s="42" customFormat="1" ht="15" customHeight="1">
      <c r="B3" s="5"/>
      <c r="C3" s="5"/>
      <c r="D3" s="44" t="s">
        <v>17</v>
      </c>
      <c r="F3" s="43"/>
    </row>
    <row r="4" spans="1:6" s="42" customFormat="1" ht="15" customHeight="1">
      <c r="A4" s="45"/>
      <c r="B4" s="46"/>
      <c r="C4" s="5"/>
      <c r="D4" s="47"/>
      <c r="F4" s="43"/>
    </row>
    <row r="5" spans="2:3" ht="15" customHeight="1" thickBot="1">
      <c r="B5" s="123" t="str">
        <f>evaluare!B5</f>
        <v>29/01/2021</v>
      </c>
      <c r="C5" s="124"/>
    </row>
    <row r="6" spans="1:6" s="50" customFormat="1" ht="30">
      <c r="A6" s="69" t="s">
        <v>0</v>
      </c>
      <c r="B6" s="70" t="s">
        <v>1</v>
      </c>
      <c r="C6" s="38" t="s">
        <v>30</v>
      </c>
      <c r="D6" s="71" t="s">
        <v>20</v>
      </c>
      <c r="F6" s="72" t="s">
        <v>25</v>
      </c>
    </row>
    <row r="7" spans="1:6" s="54" customFormat="1" ht="12.75">
      <c r="A7" s="51">
        <v>0</v>
      </c>
      <c r="B7" s="52">
        <v>1</v>
      </c>
      <c r="C7" s="52">
        <v>2</v>
      </c>
      <c r="D7" s="53" t="s">
        <v>21</v>
      </c>
      <c r="F7" s="55"/>
    </row>
    <row r="8" spans="1:6" s="50" customFormat="1" ht="12.75">
      <c r="A8" s="106">
        <v>1</v>
      </c>
      <c r="B8" s="96" t="s">
        <v>10</v>
      </c>
      <c r="C8" s="57">
        <v>30</v>
      </c>
      <c r="D8" s="58">
        <f>ROUND(C8/C$17*C$18,2)</f>
        <v>2937.55</v>
      </c>
      <c r="F8" s="75" t="e">
        <f>C8-#REF!</f>
        <v>#REF!</v>
      </c>
    </row>
    <row r="9" spans="1:6" s="50" customFormat="1" ht="12.75">
      <c r="A9" s="105">
        <f>A8+1</f>
        <v>2</v>
      </c>
      <c r="B9" s="107" t="s">
        <v>29</v>
      </c>
      <c r="C9" s="110">
        <v>0</v>
      </c>
      <c r="D9" s="58">
        <f aca="true" t="shared" si="0" ref="D9:D16">ROUND(C9/C$18*C$19,2)</f>
        <v>0</v>
      </c>
      <c r="F9" s="73"/>
    </row>
    <row r="10" spans="1:6" s="50" customFormat="1" ht="12.75">
      <c r="A10" s="105">
        <f aca="true" t="shared" si="1" ref="A10:A16">A9+1</f>
        <v>3</v>
      </c>
      <c r="B10" s="109" t="s">
        <v>28</v>
      </c>
      <c r="C10" s="110">
        <v>0</v>
      </c>
      <c r="D10" s="58">
        <f t="shared" si="0"/>
        <v>0</v>
      </c>
      <c r="F10" s="73"/>
    </row>
    <row r="11" spans="1:6" s="50" customFormat="1" ht="12.75">
      <c r="A11" s="105">
        <f t="shared" si="1"/>
        <v>4</v>
      </c>
      <c r="B11" s="109" t="s">
        <v>27</v>
      </c>
      <c r="C11" s="110">
        <v>0</v>
      </c>
      <c r="D11" s="58">
        <f t="shared" si="0"/>
        <v>0</v>
      </c>
      <c r="F11" s="73"/>
    </row>
    <row r="12" spans="1:6" s="50" customFormat="1" ht="12.75">
      <c r="A12" s="105">
        <f t="shared" si="1"/>
        <v>5</v>
      </c>
      <c r="B12" s="109" t="s">
        <v>22</v>
      </c>
      <c r="C12" s="110">
        <v>0</v>
      </c>
      <c r="D12" s="58">
        <f t="shared" si="0"/>
        <v>0</v>
      </c>
      <c r="F12" s="75" t="e">
        <f>C12-#REF!</f>
        <v>#REF!</v>
      </c>
    </row>
    <row r="13" spans="1:6" s="50" customFormat="1" ht="26.25">
      <c r="A13" s="105">
        <f t="shared" si="1"/>
        <v>6</v>
      </c>
      <c r="B13" s="109" t="s">
        <v>26</v>
      </c>
      <c r="C13" s="110">
        <v>0</v>
      </c>
      <c r="D13" s="58">
        <f t="shared" si="0"/>
        <v>0</v>
      </c>
      <c r="F13" s="75" t="e">
        <f>C13-#REF!</f>
        <v>#REF!</v>
      </c>
    </row>
    <row r="14" spans="1:6" s="50" customFormat="1" ht="12.75">
      <c r="A14" s="105">
        <f t="shared" si="1"/>
        <v>7</v>
      </c>
      <c r="B14" s="96" t="s">
        <v>23</v>
      </c>
      <c r="C14" s="57">
        <v>0</v>
      </c>
      <c r="D14" s="58">
        <f t="shared" si="0"/>
        <v>0</v>
      </c>
      <c r="F14" s="75" t="e">
        <f>C14-#REF!</f>
        <v>#REF!</v>
      </c>
    </row>
    <row r="15" spans="1:6" s="50" customFormat="1" ht="12.75">
      <c r="A15" s="105">
        <f t="shared" si="1"/>
        <v>8</v>
      </c>
      <c r="B15" s="96" t="s">
        <v>16</v>
      </c>
      <c r="C15" s="57">
        <v>0</v>
      </c>
      <c r="D15" s="58">
        <f t="shared" si="0"/>
        <v>0</v>
      </c>
      <c r="F15" s="75" t="e">
        <f>C15-#REF!</f>
        <v>#REF!</v>
      </c>
    </row>
    <row r="16" spans="1:6" s="50" customFormat="1" ht="12.75">
      <c r="A16" s="105">
        <f t="shared" si="1"/>
        <v>9</v>
      </c>
      <c r="B16" s="96" t="s">
        <v>11</v>
      </c>
      <c r="C16" s="57">
        <v>0</v>
      </c>
      <c r="D16" s="58">
        <f t="shared" si="0"/>
        <v>0</v>
      </c>
      <c r="F16" s="75" t="e">
        <f>C16-#REF!</f>
        <v>#REF!</v>
      </c>
    </row>
    <row r="17" spans="1:6" s="50" customFormat="1" ht="12.75">
      <c r="A17" s="56"/>
      <c r="B17" s="24" t="s">
        <v>3</v>
      </c>
      <c r="C17" s="60">
        <f>SUM(C8:C16)</f>
        <v>30</v>
      </c>
      <c r="D17" s="25">
        <f>SUM(D8:D16)</f>
        <v>2937.55</v>
      </c>
      <c r="E17" s="61"/>
      <c r="F17" s="73"/>
    </row>
    <row r="18" spans="1:6" s="50" customFormat="1" ht="13.5" thickBot="1">
      <c r="A18" s="62"/>
      <c r="B18" s="63" t="s">
        <v>8</v>
      </c>
      <c r="C18" s="64">
        <f>evaluare!C20*0.1-0.01</f>
        <v>2937.545</v>
      </c>
      <c r="D18" s="65"/>
      <c r="F18" s="74"/>
    </row>
    <row r="19" spans="2:6" s="50" customFormat="1" ht="12.75">
      <c r="B19" s="23"/>
      <c r="C19" s="23"/>
      <c r="D19" s="66"/>
      <c r="F19" s="59"/>
    </row>
    <row r="20" spans="2:6" s="50" customFormat="1" ht="12.75">
      <c r="B20" s="30" t="s">
        <v>4</v>
      </c>
      <c r="C20" s="31">
        <f>ROUND(C18/C17,2)</f>
        <v>97.92</v>
      </c>
      <c r="D20" s="67"/>
      <c r="F20" s="59"/>
    </row>
    <row r="21" spans="2:6" s="50" customFormat="1" ht="12.75">
      <c r="B21" s="23"/>
      <c r="C21" s="32"/>
      <c r="D21" s="67"/>
      <c r="F21" s="59"/>
    </row>
    <row r="22" spans="2:6" s="50" customFormat="1" ht="12.75">
      <c r="B22" s="33"/>
      <c r="C22" s="33"/>
      <c r="D22" s="68"/>
      <c r="F22" s="59"/>
    </row>
    <row r="23" spans="1:6" s="50" customFormat="1" ht="12.75">
      <c r="A23" s="119"/>
      <c r="B23" s="120"/>
      <c r="C23" s="120"/>
      <c r="F23" s="59"/>
    </row>
  </sheetData>
  <sheetProtection/>
  <mergeCells count="3">
    <mergeCell ref="A23:C23"/>
    <mergeCell ref="A1:D1"/>
    <mergeCell ref="B5:C5"/>
  </mergeCells>
  <printOptions horizontalCentered="1" verticalCentered="1"/>
  <pageMargins left="0.51" right="0.407480315" top="0.393700787401575" bottom="0.393700787401575" header="0.29" footer="0.31496062992126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SheetLayoutView="75" zoomScalePageLayoutView="0" workbookViewId="0" topLeftCell="A1">
      <selection activeCell="A27" sqref="A27:IV29"/>
    </sheetView>
  </sheetViews>
  <sheetFormatPr defaultColWidth="9.140625" defaultRowHeight="12.75" outlineLevelRow="1"/>
  <cols>
    <col min="1" max="1" width="3.8515625" style="82" customWidth="1"/>
    <col min="2" max="2" width="25.7109375" style="82" customWidth="1"/>
    <col min="3" max="3" width="18.28125" style="95" customWidth="1"/>
    <col min="4" max="5" width="15.8515625" style="95" customWidth="1"/>
    <col min="6" max="16384" width="9.140625" style="82" customWidth="1"/>
  </cols>
  <sheetData>
    <row r="1" spans="1:5" s="5" customFormat="1" ht="29.25" customHeight="1" outlineLevel="1">
      <c r="A1" s="118" t="s">
        <v>24</v>
      </c>
      <c r="B1" s="118"/>
      <c r="C1" s="118"/>
      <c r="D1" s="118"/>
      <c r="E1" s="118"/>
    </row>
    <row r="2" spans="1:5" s="5" customFormat="1" ht="33" customHeight="1" outlineLevel="1">
      <c r="A2" s="125" t="s">
        <v>33</v>
      </c>
      <c r="B2" s="125"/>
      <c r="C2" s="125"/>
      <c r="D2" s="125"/>
      <c r="E2" s="125"/>
    </row>
    <row r="3" spans="1:5" s="46" customFormat="1" ht="15" customHeight="1" outlineLevel="1">
      <c r="A3" s="118"/>
      <c r="B3" s="118"/>
      <c r="C3" s="118"/>
      <c r="D3" s="118"/>
      <c r="E3" s="118"/>
    </row>
    <row r="4" spans="1:5" s="46" customFormat="1" ht="15" customHeight="1" outlineLevel="1">
      <c r="A4" s="125"/>
      <c r="B4" s="125"/>
      <c r="C4" s="125"/>
      <c r="D4" s="125"/>
      <c r="E4" s="125"/>
    </row>
    <row r="5" spans="1:5" s="46" customFormat="1" ht="15" customHeight="1" outlineLevel="1">
      <c r="A5" s="78"/>
      <c r="B5" s="79"/>
      <c r="C5" s="79"/>
      <c r="D5" s="79"/>
      <c r="E5" s="79"/>
    </row>
    <row r="6" spans="1:5" s="5" customFormat="1" ht="15" customHeight="1" outlineLevel="1">
      <c r="A6" s="126"/>
      <c r="B6" s="127"/>
      <c r="C6" s="80"/>
      <c r="D6" s="7"/>
      <c r="E6" s="7"/>
    </row>
    <row r="7" spans="1:5" s="5" customFormat="1" ht="15" customHeight="1">
      <c r="A7" s="46"/>
      <c r="B7" s="123"/>
      <c r="C7" s="124"/>
      <c r="D7" s="9"/>
      <c r="E7" s="81" t="s">
        <v>14</v>
      </c>
    </row>
    <row r="8" spans="1:5" ht="15" customHeight="1" thickBot="1">
      <c r="A8" s="14"/>
      <c r="B8" s="123" t="str">
        <f>evaluare!B5</f>
        <v>29/01/2021</v>
      </c>
      <c r="C8" s="124"/>
      <c r="D8" s="15"/>
      <c r="E8" s="15"/>
    </row>
    <row r="9" spans="1:5" s="84" customFormat="1" ht="65.25" customHeight="1">
      <c r="A9" s="83" t="s">
        <v>0</v>
      </c>
      <c r="B9" s="1" t="s">
        <v>1</v>
      </c>
      <c r="C9" s="2" t="s">
        <v>3</v>
      </c>
      <c r="D9" s="2" t="s">
        <v>15</v>
      </c>
      <c r="E9" s="111" t="s">
        <v>9</v>
      </c>
    </row>
    <row r="10" spans="1:5" s="85" customFormat="1" ht="13.5" thickBot="1">
      <c r="A10" s="102">
        <v>0</v>
      </c>
      <c r="B10" s="103">
        <v>1</v>
      </c>
      <c r="C10" s="98">
        <v>2</v>
      </c>
      <c r="D10" s="98">
        <v>3</v>
      </c>
      <c r="E10" s="112">
        <v>4</v>
      </c>
    </row>
    <row r="11" spans="1:7" s="27" customFormat="1" ht="12.75">
      <c r="A11" s="104">
        <v>1</v>
      </c>
      <c r="B11" s="99" t="s">
        <v>10</v>
      </c>
      <c r="C11" s="100">
        <f aca="true" t="shared" si="0" ref="C11:C19">SUM(D11:E11)</f>
        <v>7749.31</v>
      </c>
      <c r="D11" s="101">
        <f>evaluare!D8</f>
        <v>4811.76</v>
      </c>
      <c r="E11" s="113">
        <f>disp!D8</f>
        <v>2937.55</v>
      </c>
      <c r="F11" s="86"/>
      <c r="G11" s="86"/>
    </row>
    <row r="12" spans="1:7" s="27" customFormat="1" ht="12.75">
      <c r="A12" s="105">
        <f>A11+1</f>
        <v>2</v>
      </c>
      <c r="B12" s="107" t="s">
        <v>29</v>
      </c>
      <c r="C12" s="25">
        <f>SUM(D12:E12)</f>
        <v>1423.41</v>
      </c>
      <c r="D12" s="76">
        <f>evaluare!D9</f>
        <v>1423.41</v>
      </c>
      <c r="E12" s="58">
        <f>disp!D9</f>
        <v>0</v>
      </c>
      <c r="F12" s="86"/>
      <c r="G12" s="86"/>
    </row>
    <row r="13" spans="1:7" s="27" customFormat="1" ht="12.75">
      <c r="A13" s="105">
        <f aca="true" t="shared" si="1" ref="A13:A19">A12+1</f>
        <v>3</v>
      </c>
      <c r="B13" s="109" t="s">
        <v>28</v>
      </c>
      <c r="C13" s="25">
        <f>SUM(D13:E13)</f>
        <v>1395.9</v>
      </c>
      <c r="D13" s="76">
        <f>evaluare!D10</f>
        <v>1395.9</v>
      </c>
      <c r="E13" s="58">
        <f>disp!D10</f>
        <v>0</v>
      </c>
      <c r="F13" s="86"/>
      <c r="G13" s="86"/>
    </row>
    <row r="14" spans="1:7" s="27" customFormat="1" ht="12.75">
      <c r="A14" s="105">
        <f t="shared" si="1"/>
        <v>4</v>
      </c>
      <c r="B14" s="109" t="s">
        <v>27</v>
      </c>
      <c r="C14" s="25">
        <f>SUM(D14:E14)</f>
        <v>4721.44</v>
      </c>
      <c r="D14" s="76">
        <f>evaluare!D11</f>
        <v>4721.44</v>
      </c>
      <c r="E14" s="58">
        <f>disp!D11</f>
        <v>0</v>
      </c>
      <c r="F14" s="86"/>
      <c r="G14" s="86"/>
    </row>
    <row r="15" spans="1:7" s="27" customFormat="1" ht="12.75">
      <c r="A15" s="105">
        <f t="shared" si="1"/>
        <v>5</v>
      </c>
      <c r="B15" s="96" t="s">
        <v>22</v>
      </c>
      <c r="C15" s="25">
        <f t="shared" si="0"/>
        <v>2073.33</v>
      </c>
      <c r="D15" s="76">
        <f>evaluare!D12</f>
        <v>2073.33</v>
      </c>
      <c r="E15" s="58">
        <f>disp!D12</f>
        <v>0</v>
      </c>
      <c r="F15" s="86"/>
      <c r="G15" s="86"/>
    </row>
    <row r="16" spans="1:7" s="27" customFormat="1" ht="26.25">
      <c r="A16" s="105">
        <f t="shared" si="1"/>
        <v>6</v>
      </c>
      <c r="B16" s="96" t="s">
        <v>26</v>
      </c>
      <c r="C16" s="25">
        <f>SUM(D16:E16)</f>
        <v>1621.71</v>
      </c>
      <c r="D16" s="76">
        <f>evaluare!D13</f>
        <v>1621.71</v>
      </c>
      <c r="E16" s="58">
        <f>disp!D13</f>
        <v>0</v>
      </c>
      <c r="F16" s="86"/>
      <c r="G16" s="86"/>
    </row>
    <row r="17" spans="1:7" s="27" customFormat="1" ht="12.75">
      <c r="A17" s="105">
        <f t="shared" si="1"/>
        <v>7</v>
      </c>
      <c r="B17" s="96" t="s">
        <v>23</v>
      </c>
      <c r="C17" s="25">
        <f t="shared" si="0"/>
        <v>2935.5</v>
      </c>
      <c r="D17" s="76">
        <f>evaluare!D14</f>
        <v>2935.5</v>
      </c>
      <c r="E17" s="58">
        <f>disp!D14</f>
        <v>0</v>
      </c>
      <c r="F17" s="86"/>
      <c r="G17" s="86"/>
    </row>
    <row r="18" spans="1:7" s="27" customFormat="1" ht="12.75">
      <c r="A18" s="105">
        <f t="shared" si="1"/>
        <v>8</v>
      </c>
      <c r="B18" s="96" t="s">
        <v>16</v>
      </c>
      <c r="C18" s="25">
        <f t="shared" si="0"/>
        <v>5935.87</v>
      </c>
      <c r="D18" s="76">
        <f>evaluare!D15</f>
        <v>5935.87</v>
      </c>
      <c r="E18" s="58">
        <f>disp!D15</f>
        <v>0</v>
      </c>
      <c r="F18" s="86"/>
      <c r="G18" s="86"/>
    </row>
    <row r="19" spans="1:7" s="27" customFormat="1" ht="12.75">
      <c r="A19" s="105">
        <f t="shared" si="1"/>
        <v>9</v>
      </c>
      <c r="B19" s="96" t="s">
        <v>11</v>
      </c>
      <c r="C19" s="25">
        <f t="shared" si="0"/>
        <v>1519.08</v>
      </c>
      <c r="D19" s="76">
        <f>evaluare!D16</f>
        <v>1519.08</v>
      </c>
      <c r="E19" s="58">
        <f>disp!D16</f>
        <v>0</v>
      </c>
      <c r="F19" s="86"/>
      <c r="G19" s="86"/>
    </row>
    <row r="20" spans="1:7" s="91" customFormat="1" ht="13.5" thickBot="1">
      <c r="A20" s="87"/>
      <c r="B20" s="88" t="s">
        <v>3</v>
      </c>
      <c r="C20" s="89">
        <f>SUM(C11:C19)</f>
        <v>29375.549999999996</v>
      </c>
      <c r="D20" s="89">
        <f>SUM(D11:D19)</f>
        <v>26438</v>
      </c>
      <c r="E20" s="114">
        <f>SUM(E11:E19)</f>
        <v>2937.55</v>
      </c>
      <c r="F20" s="90"/>
      <c r="G20" s="90"/>
    </row>
    <row r="21" spans="3:7" s="27" customFormat="1" ht="12.75" hidden="1">
      <c r="C21" s="86" t="e">
        <f>#REF!/0.76</f>
        <v>#REF!</v>
      </c>
      <c r="D21" s="86" t="e">
        <f>#REF!/$C21</f>
        <v>#REF!</v>
      </c>
      <c r="E21" s="86" t="e">
        <f>#REF!/$C21</f>
        <v>#REF!</v>
      </c>
      <c r="F21" s="86"/>
      <c r="G21" s="86"/>
    </row>
    <row r="22" spans="3:7" s="27" customFormat="1" ht="12.75">
      <c r="C22" s="86"/>
      <c r="D22" s="86"/>
      <c r="E22" s="86"/>
      <c r="F22" s="86"/>
      <c r="G22" s="86"/>
    </row>
    <row r="23" spans="3:7" s="27" customFormat="1" ht="12.75">
      <c r="C23" s="86"/>
      <c r="D23" s="86"/>
      <c r="E23" s="86"/>
      <c r="F23" s="86"/>
      <c r="G23" s="86"/>
    </row>
    <row r="24" spans="2:7" s="92" customFormat="1" ht="12.75">
      <c r="B24" s="92" t="s">
        <v>7</v>
      </c>
      <c r="C24" s="93"/>
      <c r="D24" s="93">
        <f>evaluare!C22</f>
        <v>41.06</v>
      </c>
      <c r="E24" s="93">
        <f>disp!C20</f>
        <v>97.92</v>
      </c>
      <c r="F24" s="93"/>
      <c r="G24" s="93"/>
    </row>
    <row r="25" spans="3:7" s="92" customFormat="1" ht="12.75">
      <c r="C25" s="93"/>
      <c r="D25" s="93"/>
      <c r="E25" s="93"/>
      <c r="F25" s="93"/>
      <c r="G25" s="93"/>
    </row>
    <row r="26" spans="3:7" s="92" customFormat="1" ht="12.75">
      <c r="C26" s="93"/>
      <c r="D26" s="93"/>
      <c r="E26" s="93"/>
      <c r="F26" s="93"/>
      <c r="G26" s="93"/>
    </row>
    <row r="27" spans="1:5" s="27" customFormat="1" ht="12.75">
      <c r="A27" s="119"/>
      <c r="B27" s="120"/>
      <c r="C27" s="120"/>
      <c r="D27" s="94"/>
      <c r="E27" s="23"/>
    </row>
    <row r="28" spans="1:5" ht="15">
      <c r="A28" s="5"/>
      <c r="B28" s="5"/>
      <c r="C28" s="9"/>
      <c r="D28" s="9"/>
      <c r="E28" s="9"/>
    </row>
    <row r="29" spans="1:5" ht="15">
      <c r="A29" s="5"/>
      <c r="B29" s="5"/>
      <c r="C29" s="9"/>
      <c r="D29" s="9"/>
      <c r="E29" s="9"/>
    </row>
    <row r="30" spans="1:5" ht="15">
      <c r="A30" s="5"/>
      <c r="B30" s="5"/>
      <c r="C30" s="9"/>
      <c r="D30" s="9"/>
      <c r="E30" s="9"/>
    </row>
    <row r="31" spans="1:5" ht="15">
      <c r="A31" s="5"/>
      <c r="B31" s="5"/>
      <c r="C31" s="9"/>
      <c r="D31" s="9"/>
      <c r="E31" s="9"/>
    </row>
    <row r="32" spans="1:5" ht="15">
      <c r="A32" s="5"/>
      <c r="B32" s="5"/>
      <c r="C32" s="9"/>
      <c r="D32" s="9"/>
      <c r="E32" s="9"/>
    </row>
    <row r="33" spans="1:5" ht="15">
      <c r="A33" s="5"/>
      <c r="B33" s="5"/>
      <c r="C33" s="9"/>
      <c r="D33" s="9"/>
      <c r="E33" s="9"/>
    </row>
    <row r="34" spans="1:5" ht="15">
      <c r="A34" s="5"/>
      <c r="B34" s="5"/>
      <c r="C34" s="9"/>
      <c r="D34" s="9"/>
      <c r="E34" s="9"/>
    </row>
    <row r="35" spans="1:5" ht="15">
      <c r="A35" s="5"/>
      <c r="B35" s="5"/>
      <c r="C35" s="9"/>
      <c r="D35" s="9"/>
      <c r="E35" s="9"/>
    </row>
    <row r="36" spans="1:5" ht="15">
      <c r="A36" s="5"/>
      <c r="B36" s="5"/>
      <c r="C36" s="9"/>
      <c r="D36" s="9"/>
      <c r="E36" s="9"/>
    </row>
    <row r="37" spans="1:5" ht="15">
      <c r="A37" s="5"/>
      <c r="B37" s="5"/>
      <c r="C37" s="9"/>
      <c r="D37" s="9"/>
      <c r="E37" s="9"/>
    </row>
    <row r="38" spans="1:5" ht="15">
      <c r="A38" s="5"/>
      <c r="B38" s="5"/>
      <c r="C38" s="9"/>
      <c r="D38" s="9"/>
      <c r="E38" s="9"/>
    </row>
    <row r="39" spans="1:5" ht="15">
      <c r="A39" s="5"/>
      <c r="B39" s="5"/>
      <c r="C39" s="9"/>
      <c r="D39" s="9"/>
      <c r="E39" s="9"/>
    </row>
    <row r="40" spans="1:5" ht="15">
      <c r="A40" s="5"/>
      <c r="B40" s="5"/>
      <c r="C40" s="9"/>
      <c r="D40" s="9"/>
      <c r="E40" s="9"/>
    </row>
    <row r="41" spans="1:5" ht="15">
      <c r="A41" s="5"/>
      <c r="B41" s="5"/>
      <c r="C41" s="9"/>
      <c r="D41" s="9"/>
      <c r="E41" s="9"/>
    </row>
    <row r="42" spans="1:5" ht="15">
      <c r="A42" s="5"/>
      <c r="B42" s="5"/>
      <c r="C42" s="9"/>
      <c r="D42" s="9"/>
      <c r="E42" s="9"/>
    </row>
    <row r="43" spans="1:5" ht="15">
      <c r="A43" s="5"/>
      <c r="B43" s="5"/>
      <c r="C43" s="9"/>
      <c r="D43" s="9"/>
      <c r="E43" s="9"/>
    </row>
    <row r="44" spans="1:5" ht="15">
      <c r="A44" s="5"/>
      <c r="B44" s="5"/>
      <c r="C44" s="9"/>
      <c r="D44" s="9"/>
      <c r="E44" s="9"/>
    </row>
    <row r="45" spans="1:5" ht="15">
      <c r="A45" s="5"/>
      <c r="B45" s="5"/>
      <c r="C45" s="9"/>
      <c r="D45" s="9"/>
      <c r="E45" s="9"/>
    </row>
  </sheetData>
  <sheetProtection/>
  <mergeCells count="8">
    <mergeCell ref="A27:C27"/>
    <mergeCell ref="A4:E4"/>
    <mergeCell ref="A6:B6"/>
    <mergeCell ref="A1:E1"/>
    <mergeCell ref="A3:E3"/>
    <mergeCell ref="B8:C8"/>
    <mergeCell ref="A2:E2"/>
    <mergeCell ref="B7:C7"/>
  </mergeCells>
  <printOptions horizontalCentered="1" verticalCentered="1"/>
  <pageMargins left="0" right="0" top="0.196850393700787" bottom="0.196850393700787" header="0.31496062992126" footer="0.31496062992126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2020-11-19T05:51:39Z</cp:lastPrinted>
  <dcterms:created xsi:type="dcterms:W3CDTF">2003-02-20T14:27:52Z</dcterms:created>
  <dcterms:modified xsi:type="dcterms:W3CDTF">2021-02-02T09:41:06Z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