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'disp'!$A$1:$D$22</definedName>
    <definedName name="_xlnm.Print_Area" localSheetId="1">'evaluare'!$A$1:$E$24</definedName>
    <definedName name="_xlnm.Print_Area" localSheetId="0">'TOTAL'!$A$1:$K$32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<sst xmlns="http://schemas.openxmlformats.org/spreadsheetml/2006/main" count="77" uniqueCount="46">
  <si>
    <t>Nr.crt.</t>
  </si>
  <si>
    <t>FURNIZOR</t>
  </si>
  <si>
    <t>Fond alocat 1</t>
  </si>
  <si>
    <t>TOTAL</t>
  </si>
  <si>
    <t>VAL.PUNCT=</t>
  </si>
  <si>
    <t>CASA DE ASIGURARI DE SANATATE IASI</t>
  </si>
  <si>
    <t>3=col.2/total col.2*  total fond 1</t>
  </si>
  <si>
    <t>VALOARE PUNCT</t>
  </si>
  <si>
    <t>FOND DISPONIBILITATE ( 10%)</t>
  </si>
  <si>
    <t>disponibilitate 10%</t>
  </si>
  <si>
    <t>CARDIOMED SRL</t>
  </si>
  <si>
    <t>CMI STEFANIU</t>
  </si>
  <si>
    <t>Fond dupa redistribuire</t>
  </si>
  <si>
    <t>FOND TOTAL ALOCAT ECOGRAFII</t>
  </si>
  <si>
    <t>evaluare 90%</t>
  </si>
  <si>
    <t>SP. PASCANI</t>
  </si>
  <si>
    <t>ANEXA NR.   3</t>
  </si>
  <si>
    <t>SERVICII PARACLINICE DE ECOGRAFIE - CRITERIUL EVALUARE RESURSE</t>
  </si>
  <si>
    <t>SERVICII PARACLINICE DE ECOGRAFIE - CRITERIUL DISPONIBILITATE</t>
  </si>
  <si>
    <t xml:space="preserve">Fond alocat </t>
  </si>
  <si>
    <t xml:space="preserve">3=col.2/total col.2* total fond </t>
  </si>
  <si>
    <t>KARSUS MEDICAL SRL</t>
  </si>
  <si>
    <t>PATRAU CAMELIA</t>
  </si>
  <si>
    <t xml:space="preserve">TOTAL CRITERII DE SELECTIE    </t>
  </si>
  <si>
    <t>Observatii</t>
  </si>
  <si>
    <t>HERMA MED SRL</t>
  </si>
  <si>
    <t>CMI GALES CRISTINA</t>
  </si>
  <si>
    <t xml:space="preserve"> Fond evaluare(90%)</t>
  </si>
  <si>
    <t xml:space="preserve">NOVADERM CLINIC (fost EXHAUSTIV GRUP - incetare cu 01.05.2021) </t>
  </si>
  <si>
    <t>CLINICA EQUILIBRUM (incetare cu 01.05.2021)</t>
  </si>
  <si>
    <t>puncte 2021</t>
  </si>
  <si>
    <t>CLINICA CARMED SRL-D</t>
  </si>
  <si>
    <t>26/07/2021</t>
  </si>
  <si>
    <t>AL IULIE</t>
  </si>
  <si>
    <t>AL AUGUST</t>
  </si>
  <si>
    <t>AL SEPTEMBRIE</t>
  </si>
  <si>
    <t>AL OCTOMBRIE</t>
  </si>
  <si>
    <t>AL NOIEMBRIE</t>
  </si>
  <si>
    <t>AL DECEMBRIE</t>
  </si>
  <si>
    <t>AMBULATORIU DE SPECIALITATE PARACLINIC  ECOGRAFII   IULIE - DECEMBRIE 2021</t>
  </si>
  <si>
    <t>ANEXA NR. 4</t>
  </si>
  <si>
    <t>ANEXA NR.  4.1</t>
  </si>
  <si>
    <t>NOTĂ:</t>
  </si>
  <si>
    <t>- punctajele au fost stabilite pe baza machetelor transmise și asumate pe proprie răspundere a furnizorilor de servicii medicale și validate de consilierul de contractare, conform prevederilor legale în vigoare;</t>
  </si>
  <si>
    <t>- ulterior, acestea vor fi verificate de către compartimentul de specialitate din cadrul CAS Iași pentru veridicitatea datelor;</t>
  </si>
  <si>
    <t>- eventualele contestații se pot transmite până la data de 02.08.2021 pe adresa de e-mail secretariat@cjasis.ro sau depuse în format fizic la Registratura CAS Iași, urmând a se analiza de către Comisia de soluționare a contestațiilor.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</si>
</sst>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dd/mm/yy;@"/>
  </numFmts>
  <fonts count="3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161">
    <xf numFmtId="0" fontId="0" fillId="0" borderId="0" xfId="0" applyNumberFormat="1" applyBorder="1" applyAlignment="1">
      <alignment/>
    </xf>
    <xf numFmtId="2" fontId="8" fillId="0" borderId="11" xfId="57" applyNumberFormat="1" applyFont="1" applyFill="1" applyBorder="1" applyAlignment="1">
      <alignment horizontal="center" vertical="center"/>
      <protection/>
    </xf>
    <xf numFmtId="3" fontId="8" fillId="0" borderId="12" xfId="57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1" fontId="8" fillId="0" borderId="13" xfId="57" applyNumberFormat="1" applyFont="1" applyFill="1" applyBorder="1" applyAlignment="1">
      <alignment vertical="center"/>
      <protection/>
    </xf>
    <xf numFmtId="1" fontId="8" fillId="0" borderId="1" xfId="57" applyNumberFormat="1" applyFont="1" applyFill="1" applyBorder="1" applyAlignment="1">
      <alignment horizontal="center" vertical="center"/>
      <protection/>
    </xf>
    <xf numFmtId="3" fontId="8" fillId="0" borderId="1" xfId="57" applyNumberFormat="1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0" fontId="8" fillId="0" borderId="1" xfId="57" applyFont="1" applyFill="1" applyBorder="1" applyAlignment="1">
      <alignment vertical="center"/>
      <protection/>
    </xf>
    <xf numFmtId="4" fontId="8" fillId="0" borderId="1" xfId="57" applyNumberFormat="1" applyFont="1" applyFill="1" applyBorder="1" applyAlignment="1">
      <alignment vertical="center"/>
      <protection/>
    </xf>
    <xf numFmtId="4" fontId="8" fillId="0" borderId="14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2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2" fontId="8" fillId="0" borderId="0" xfId="57" applyNumberFormat="1" applyFont="1" applyFill="1" applyBorder="1" applyAlignment="1">
      <alignment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8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Alignment="1">
      <alignment vertical="center"/>
      <protection/>
    </xf>
    <xf numFmtId="4" fontId="8" fillId="0" borderId="18" xfId="57" applyNumberFormat="1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0" xfId="57" applyNumberFormat="1" applyFont="1" applyFill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7" fillId="0" borderId="0" xfId="0" applyNumberFormat="1" applyFont="1" applyBorder="1" applyAlignment="1">
      <alignment horizontal="right" vertical="center"/>
    </xf>
    <xf numFmtId="0" fontId="7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7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" fontId="0" fillId="0" borderId="13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8" fillId="0" borderId="21" xfId="57" applyNumberFormat="1" applyFont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3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Border="1" applyAlignment="1">
      <alignment vertical="center"/>
      <protection/>
    </xf>
    <xf numFmtId="0" fontId="8" fillId="23" borderId="11" xfId="57" applyFont="1" applyFill="1" applyBorder="1" applyAlignment="1">
      <alignment vertical="center"/>
      <protection/>
    </xf>
    <xf numFmtId="4" fontId="8" fillId="0" borderId="11" xfId="57" applyNumberFormat="1" applyFont="1" applyFill="1" applyBorder="1" applyAlignment="1">
      <alignment vertical="center"/>
      <protection/>
    </xf>
    <xf numFmtId="4" fontId="8" fillId="0" borderId="22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3" xfId="57" applyNumberFormat="1" applyFont="1" applyBorder="1" applyAlignment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 wrapText="1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horizontal="right" vertical="center"/>
      <protection/>
    </xf>
    <xf numFmtId="0" fontId="3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center" vertical="center"/>
      <protection/>
    </xf>
    <xf numFmtId="1" fontId="8" fillId="0" borderId="0" xfId="57" applyNumberFormat="1" applyFont="1" applyFill="1" applyAlignment="1">
      <alignment horizontal="center"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1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vertical="center"/>
      <protection/>
    </xf>
    <xf numFmtId="0" fontId="0" fillId="0" borderId="24" xfId="0" applyNumberFormat="1" applyFont="1" applyFill="1" applyBorder="1" applyAlignment="1">
      <alignment vertical="center" wrapText="1"/>
    </xf>
    <xf numFmtId="4" fontId="8" fillId="0" borderId="24" xfId="57" applyNumberFormat="1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0" fontId="0" fillId="0" borderId="25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9" fontId="0" fillId="24" borderId="15" xfId="57" applyNumberFormat="1" applyFont="1" applyFill="1" applyBorder="1" applyAlignment="1">
      <alignment vertical="center" wrapText="1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26" xfId="57" applyNumberFormat="1" applyFont="1" applyFill="1" applyBorder="1" applyAlignment="1">
      <alignment vertical="center"/>
      <protection/>
    </xf>
    <xf numFmtId="4" fontId="0" fillId="0" borderId="27" xfId="57" applyNumberFormat="1" applyFont="1" applyFill="1" applyBorder="1" applyAlignment="1">
      <alignment vertical="center"/>
      <protection/>
    </xf>
    <xf numFmtId="0" fontId="8" fillId="0" borderId="28" xfId="57" applyFont="1" applyFill="1" applyBorder="1" applyAlignment="1">
      <alignment vertical="center"/>
      <protection/>
    </xf>
    <xf numFmtId="0" fontId="8" fillId="0" borderId="29" xfId="57" applyFont="1" applyFill="1" applyBorder="1" applyAlignment="1">
      <alignment vertical="center"/>
      <protection/>
    </xf>
    <xf numFmtId="4" fontId="8" fillId="0" borderId="29" xfId="57" applyNumberFormat="1" applyFont="1" applyFill="1" applyBorder="1" applyAlignment="1">
      <alignment vertical="center"/>
      <protection/>
    </xf>
    <xf numFmtId="4" fontId="8" fillId="0" borderId="30" xfId="57" applyNumberFormat="1" applyFont="1" applyFill="1" applyBorder="1" applyAlignment="1">
      <alignment vertical="center"/>
      <protection/>
    </xf>
    <xf numFmtId="0" fontId="0" fillId="0" borderId="31" xfId="57" applyFont="1" applyFill="1" applyBorder="1" applyAlignment="1">
      <alignment horizontal="center" vertical="center" wrapText="1"/>
      <protection/>
    </xf>
    <xf numFmtId="0" fontId="0" fillId="0" borderId="32" xfId="58" applyFont="1" applyFill="1" applyBorder="1" applyAlignment="1">
      <alignment horizontal="center" vertical="center"/>
      <protection/>
    </xf>
    <xf numFmtId="4" fontId="0" fillId="0" borderId="32" xfId="57" applyNumberFormat="1" applyFont="1" applyFill="1" applyBorder="1" applyAlignment="1">
      <alignment horizontal="center" vertical="center"/>
      <protection/>
    </xf>
    <xf numFmtId="1" fontId="8" fillId="0" borderId="28" xfId="0" applyNumberFormat="1" applyFont="1" applyFill="1" applyBorder="1" applyAlignment="1">
      <alignment horizontal="center" vertical="center" wrapText="1"/>
    </xf>
    <xf numFmtId="1" fontId="8" fillId="0" borderId="29" xfId="58" applyNumberFormat="1" applyFont="1" applyFill="1" applyBorder="1" applyAlignment="1">
      <alignment horizontal="center" vertical="center"/>
      <protection/>
    </xf>
    <xf numFmtId="1" fontId="8" fillId="0" borderId="29" xfId="57" applyNumberFormat="1" applyFont="1" applyFill="1" applyBorder="1" applyAlignment="1">
      <alignment horizontal="center" vertical="center"/>
      <protection/>
    </xf>
    <xf numFmtId="4" fontId="0" fillId="0" borderId="33" xfId="57" applyNumberFormat="1" applyFont="1" applyFill="1" applyBorder="1" applyAlignment="1">
      <alignment horizontal="center" vertical="center" wrapText="1"/>
      <protection/>
    </xf>
    <xf numFmtId="1" fontId="8" fillId="0" borderId="30" xfId="57" applyNumberFormat="1" applyFont="1" applyFill="1" applyBorder="1" applyAlignment="1">
      <alignment horizontal="center" vertical="center"/>
      <protection/>
    </xf>
    <xf numFmtId="0" fontId="29" fillId="0" borderId="13" xfId="57" applyFont="1" applyFill="1" applyBorder="1" applyAlignment="1">
      <alignment vertical="center"/>
      <protection/>
    </xf>
    <xf numFmtId="0" fontId="29" fillId="0" borderId="1" xfId="0" applyNumberFormat="1" applyFont="1" applyFill="1" applyBorder="1" applyAlignment="1">
      <alignment vertical="center" wrapText="1"/>
    </xf>
    <xf numFmtId="4" fontId="29" fillId="0" borderId="1" xfId="57" applyNumberFormat="1" applyFont="1" applyFill="1" applyBorder="1" applyAlignment="1">
      <alignment vertical="center"/>
      <protection/>
    </xf>
    <xf numFmtId="4" fontId="29" fillId="0" borderId="14" xfId="57" applyNumberFormat="1" applyFont="1" applyFill="1" applyBorder="1" applyAlignment="1">
      <alignment vertical="center"/>
      <protection/>
    </xf>
    <xf numFmtId="0" fontId="29" fillId="0" borderId="15" xfId="57" applyFont="1" applyFill="1" applyBorder="1" applyAlignment="1">
      <alignment vertical="center"/>
      <protection/>
    </xf>
    <xf numFmtId="0" fontId="29" fillId="0" borderId="0" xfId="57" applyFont="1" applyFill="1" applyBorder="1" applyAlignment="1">
      <alignment vertical="center"/>
      <protection/>
    </xf>
    <xf numFmtId="3" fontId="29" fillId="0" borderId="1" xfId="57" applyNumberFormat="1" applyFont="1" applyFill="1" applyBorder="1" applyAlignment="1">
      <alignment vertical="center"/>
      <protection/>
    </xf>
    <xf numFmtId="4" fontId="29" fillId="0" borderId="21" xfId="57" applyNumberFormat="1" applyFont="1" applyFill="1" applyBorder="1" applyAlignment="1">
      <alignment vertical="center"/>
      <protection/>
    </xf>
    <xf numFmtId="0" fontId="29" fillId="0" borderId="0" xfId="57" applyFont="1" applyAlignment="1">
      <alignment vertical="center"/>
      <protection/>
    </xf>
    <xf numFmtId="4" fontId="30" fillId="0" borderId="1" xfId="57" applyNumberFormat="1" applyFont="1" applyFill="1" applyBorder="1" applyAlignment="1">
      <alignment vertical="center"/>
      <protection/>
    </xf>
    <xf numFmtId="0" fontId="29" fillId="0" borderId="0" xfId="57" applyFont="1" applyFill="1" applyAlignment="1">
      <alignment vertical="center"/>
      <protection/>
    </xf>
    <xf numFmtId="0" fontId="30" fillId="0" borderId="0" xfId="57" applyFont="1" applyFill="1" applyBorder="1" applyAlignment="1">
      <alignment vertical="center"/>
      <protection/>
    </xf>
    <xf numFmtId="0" fontId="0" fillId="0" borderId="34" xfId="57" applyFont="1" applyFill="1" applyBorder="1" applyAlignment="1">
      <alignment vertical="center"/>
      <protection/>
    </xf>
    <xf numFmtId="0" fontId="8" fillId="0" borderId="28" xfId="57" applyFont="1" applyFill="1" applyBorder="1" applyAlignment="1">
      <alignment horizontal="center" vertical="center" wrapText="1"/>
      <protection/>
    </xf>
    <xf numFmtId="0" fontId="8" fillId="0" borderId="29" xfId="57" applyFont="1" applyFill="1" applyBorder="1" applyAlignment="1">
      <alignment horizontal="center" vertical="center" wrapText="1"/>
      <protection/>
    </xf>
    <xf numFmtId="0" fontId="8" fillId="0" borderId="35" xfId="57" applyFont="1" applyFill="1" applyBorder="1" applyAlignment="1">
      <alignment horizontal="center" vertical="center" wrapText="1"/>
      <protection/>
    </xf>
    <xf numFmtId="1" fontId="11" fillId="0" borderId="28" xfId="57" applyNumberFormat="1" applyFont="1" applyFill="1" applyBorder="1" applyAlignment="1">
      <alignment horizontal="center" vertical="center"/>
      <protection/>
    </xf>
    <xf numFmtId="1" fontId="11" fillId="0" borderId="29" xfId="57" applyNumberFormat="1" applyFont="1" applyFill="1" applyBorder="1" applyAlignment="1">
      <alignment horizontal="center" vertical="center"/>
      <protection/>
    </xf>
    <xf numFmtId="1" fontId="11" fillId="0" borderId="35" xfId="57" applyNumberFormat="1" applyFont="1" applyFill="1" applyBorder="1" applyAlignment="1">
      <alignment horizontal="center" vertical="center"/>
      <protection/>
    </xf>
    <xf numFmtId="4" fontId="8" fillId="0" borderId="28" xfId="57" applyNumberFormat="1" applyFont="1" applyFill="1" applyBorder="1" applyAlignment="1">
      <alignment vertical="center"/>
      <protection/>
    </xf>
    <xf numFmtId="4" fontId="8" fillId="0" borderId="35" xfId="57" applyNumberFormat="1" applyFont="1" applyFill="1" applyBorder="1" applyAlignment="1">
      <alignment vertical="center"/>
      <protection/>
    </xf>
    <xf numFmtId="4" fontId="8" fillId="25" borderId="11" xfId="57" applyNumberFormat="1" applyFont="1" applyFill="1" applyBorder="1" applyAlignment="1">
      <alignment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2" fontId="7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57" applyFont="1" applyFill="1" applyAlignment="1">
      <alignment vertical="center" wrapText="1"/>
      <protection/>
    </xf>
    <xf numFmtId="0" fontId="0" fillId="0" borderId="0" xfId="0" applyNumberFormat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8" fillId="24" borderId="36" xfId="57" applyNumberFormat="1" applyFont="1" applyFill="1" applyBorder="1" applyAlignment="1">
      <alignment horizontal="center" vertical="center" wrapText="1"/>
      <protection/>
    </xf>
    <xf numFmtId="4" fontId="8" fillId="24" borderId="37" xfId="57" applyNumberFormat="1" applyFont="1" applyFill="1" applyBorder="1" applyAlignment="1">
      <alignment horizontal="center" vertical="center" wrapText="1"/>
      <protection/>
    </xf>
    <xf numFmtId="2" fontId="7" fillId="0" borderId="0" xfId="57" applyNumberFormat="1" applyFont="1" applyFill="1" applyAlignment="1">
      <alignment horizontal="center" vertical="center" wrapText="1"/>
      <protection/>
    </xf>
    <xf numFmtId="2" fontId="7" fillId="0" borderId="0" xfId="0" applyNumberFormat="1" applyFont="1" applyBorder="1" applyAlignment="1">
      <alignment vertical="center" wrapText="1"/>
    </xf>
    <xf numFmtId="2" fontId="7" fillId="0" borderId="0" xfId="57" applyNumberFormat="1" applyFont="1" applyFill="1" applyAlignment="1">
      <alignment horizontal="center" vertical="center"/>
      <protection/>
    </xf>
    <xf numFmtId="0" fontId="30" fillId="0" borderId="0" xfId="57" applyFont="1" applyFill="1" applyAlignment="1">
      <alignment vertical="center"/>
      <protection/>
    </xf>
    <xf numFmtId="4" fontId="30" fillId="0" borderId="0" xfId="57" applyNumberFormat="1" applyFont="1" applyFill="1" applyAlignment="1">
      <alignment vertical="center"/>
      <protection/>
    </xf>
    <xf numFmtId="0" fontId="30" fillId="0" borderId="0" xfId="0" applyNumberFormat="1" applyFont="1" applyBorder="1" applyAlignment="1">
      <alignment vertical="center"/>
    </xf>
    <xf numFmtId="2" fontId="30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0" fontId="31" fillId="0" borderId="0" xfId="57" applyFont="1" applyFill="1" applyAlignment="1">
      <alignment vertical="center"/>
      <protection/>
    </xf>
    <xf numFmtId="4" fontId="31" fillId="0" borderId="0" xfId="57" applyNumberFormat="1" applyFont="1" applyFill="1" applyAlignment="1">
      <alignment vertical="center"/>
      <protection/>
    </xf>
    <xf numFmtId="4" fontId="32" fillId="0" borderId="0" xfId="57" applyNumberFormat="1" applyFont="1" applyFill="1" applyAlignment="1">
      <alignment vertical="center"/>
      <protection/>
    </xf>
    <xf numFmtId="0" fontId="31" fillId="0" borderId="0" xfId="57" applyFont="1" applyFill="1" applyAlignment="1">
      <alignment vertical="center" wrapText="1"/>
      <protection/>
    </xf>
    <xf numFmtId="0" fontId="31" fillId="0" borderId="0" xfId="0" applyNumberFormat="1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SheetLayoutView="75" zoomScalePageLayoutView="0" workbookViewId="0" topLeftCell="A20">
      <selection activeCell="B30" sqref="B30:L38"/>
    </sheetView>
  </sheetViews>
  <sheetFormatPr defaultColWidth="9.140625" defaultRowHeight="12.75" outlineLevelRow="1"/>
  <cols>
    <col min="1" max="1" width="3.8515625" style="76" customWidth="1"/>
    <col min="2" max="2" width="25.7109375" style="76" customWidth="1"/>
    <col min="3" max="3" width="18.28125" style="83" customWidth="1"/>
    <col min="4" max="5" width="15.8515625" style="83" customWidth="1"/>
    <col min="6" max="6" width="11.8515625" style="76" customWidth="1"/>
    <col min="7" max="7" width="15.7109375" style="76" customWidth="1"/>
    <col min="8" max="8" width="14.57421875" style="76" customWidth="1"/>
    <col min="9" max="9" width="13.57421875" style="76" customWidth="1"/>
    <col min="10" max="10" width="14.421875" style="76" customWidth="1"/>
    <col min="11" max="11" width="13.57421875" style="76" customWidth="1"/>
    <col min="12" max="16384" width="9.140625" style="76" customWidth="1"/>
  </cols>
  <sheetData>
    <row r="1" spans="1:5" s="5" customFormat="1" ht="15" customHeight="1">
      <c r="A1" s="136" t="s">
        <v>5</v>
      </c>
      <c r="B1" s="137"/>
      <c r="C1" s="137"/>
      <c r="D1" s="137"/>
      <c r="E1" s="75" t="s">
        <v>40</v>
      </c>
    </row>
    <row r="2" spans="1:5" s="5" customFormat="1" ht="15" customHeight="1" outlineLevel="1">
      <c r="A2" s="3"/>
      <c r="B2" s="4"/>
      <c r="C2" s="4"/>
      <c r="D2" s="4"/>
      <c r="E2" s="8"/>
    </row>
    <row r="3" spans="3:4" s="5" customFormat="1" ht="15" customHeight="1" outlineLevel="1">
      <c r="C3" s="11"/>
      <c r="D3" s="9"/>
    </row>
    <row r="4" spans="1:5" s="5" customFormat="1" ht="29.25" customHeight="1" outlineLevel="1">
      <c r="A4" s="140" t="s">
        <v>23</v>
      </c>
      <c r="B4" s="140"/>
      <c r="C4" s="140"/>
      <c r="D4" s="140"/>
      <c r="E4" s="140"/>
    </row>
    <row r="5" spans="1:11" s="5" customFormat="1" ht="33" customHeight="1" outlineLevel="1">
      <c r="A5" s="135" t="s">
        <v>39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5" s="49" customFormat="1" ht="15" customHeight="1" outlineLevel="1">
      <c r="A6" s="140"/>
      <c r="B6" s="140"/>
      <c r="C6" s="140"/>
      <c r="D6" s="140"/>
      <c r="E6" s="140"/>
    </row>
    <row r="7" spans="1:5" s="49" customFormat="1" ht="15" customHeight="1" outlineLevel="1">
      <c r="A7" s="135"/>
      <c r="B7" s="135"/>
      <c r="C7" s="135"/>
      <c r="D7" s="135"/>
      <c r="E7" s="135"/>
    </row>
    <row r="8" spans="1:5" s="49" customFormat="1" ht="15" customHeight="1" outlineLevel="1">
      <c r="A8" s="72"/>
      <c r="B8" s="73"/>
      <c r="C8" s="73"/>
      <c r="D8" s="73"/>
      <c r="E8" s="73"/>
    </row>
    <row r="9" spans="1:5" s="5" customFormat="1" ht="15" customHeight="1" outlineLevel="1">
      <c r="A9" s="138"/>
      <c r="B9" s="139"/>
      <c r="C9" s="74"/>
      <c r="D9" s="7"/>
      <c r="E9" s="7"/>
    </row>
    <row r="10" spans="1:4" s="5" customFormat="1" ht="15" customHeight="1">
      <c r="A10" s="49"/>
      <c r="B10" s="144"/>
      <c r="C10" s="145"/>
      <c r="D10" s="11"/>
    </row>
    <row r="11" spans="1:11" ht="15" customHeight="1" thickBot="1">
      <c r="A11" s="16"/>
      <c r="B11" s="144" t="s">
        <v>32</v>
      </c>
      <c r="C11" s="145"/>
      <c r="D11" s="17"/>
      <c r="E11" s="17"/>
      <c r="F11" s="143"/>
      <c r="G11" s="143"/>
      <c r="H11" s="143"/>
      <c r="I11" s="143"/>
      <c r="J11" s="143"/>
      <c r="K11" s="143"/>
    </row>
    <row r="12" spans="1:11" s="77" customFormat="1" ht="65.25" customHeight="1" thickBot="1">
      <c r="A12" s="105" t="s">
        <v>0</v>
      </c>
      <c r="B12" s="106" t="s">
        <v>1</v>
      </c>
      <c r="C12" s="107" t="s">
        <v>3</v>
      </c>
      <c r="D12" s="107" t="s">
        <v>14</v>
      </c>
      <c r="E12" s="111" t="s">
        <v>9</v>
      </c>
      <c r="F12" s="126" t="s">
        <v>33</v>
      </c>
      <c r="G12" s="127" t="s">
        <v>34</v>
      </c>
      <c r="H12" s="127" t="s">
        <v>35</v>
      </c>
      <c r="I12" s="127" t="s">
        <v>36</v>
      </c>
      <c r="J12" s="127" t="s">
        <v>37</v>
      </c>
      <c r="K12" s="128" t="s">
        <v>38</v>
      </c>
    </row>
    <row r="13" spans="1:11" s="78" customFormat="1" ht="13.5" thickBot="1">
      <c r="A13" s="108">
        <v>0</v>
      </c>
      <c r="B13" s="109">
        <v>1</v>
      </c>
      <c r="C13" s="110">
        <v>2</v>
      </c>
      <c r="D13" s="110">
        <v>3</v>
      </c>
      <c r="E13" s="112">
        <v>4</v>
      </c>
      <c r="F13" s="129">
        <v>5</v>
      </c>
      <c r="G13" s="130">
        <v>6</v>
      </c>
      <c r="H13" s="130">
        <v>7</v>
      </c>
      <c r="I13" s="130">
        <v>8</v>
      </c>
      <c r="J13" s="130">
        <v>9</v>
      </c>
      <c r="K13" s="131">
        <v>10</v>
      </c>
    </row>
    <row r="14" spans="1:11" s="30" customFormat="1" ht="12.75">
      <c r="A14" s="90">
        <v>1</v>
      </c>
      <c r="B14" s="87" t="s">
        <v>10</v>
      </c>
      <c r="C14" s="88">
        <f aca="true" t="shared" si="0" ref="C14:C22">SUM(D14:E14)</f>
        <v>19729.88</v>
      </c>
      <c r="D14" s="89">
        <f>evaluare!D9</f>
        <v>19729.88</v>
      </c>
      <c r="E14" s="99">
        <v>0</v>
      </c>
      <c r="F14" s="89">
        <v>8404.25</v>
      </c>
      <c r="G14" s="89">
        <v>3751.12</v>
      </c>
      <c r="H14" s="89">
        <v>3751.12</v>
      </c>
      <c r="I14" s="89">
        <f>C14-F14-G14-H14</f>
        <v>3823.3900000000012</v>
      </c>
      <c r="J14" s="89"/>
      <c r="K14" s="89"/>
    </row>
    <row r="15" spans="1:11" s="123" customFormat="1" ht="31.5" customHeight="1">
      <c r="A15" s="113"/>
      <c r="B15" s="114" t="s">
        <v>29</v>
      </c>
      <c r="C15" s="122">
        <f>SUM(D15:E15)</f>
        <v>0</v>
      </c>
      <c r="D15" s="115">
        <f>evaluare!D10</f>
        <v>0</v>
      </c>
      <c r="E15" s="116">
        <v>0</v>
      </c>
      <c r="F15" s="115">
        <v>0</v>
      </c>
      <c r="G15" s="115">
        <v>0</v>
      </c>
      <c r="H15" s="115">
        <v>0</v>
      </c>
      <c r="I15" s="89">
        <f aca="true" t="shared" si="1" ref="I15:I23">C15-F15-G15-H15</f>
        <v>0</v>
      </c>
      <c r="J15" s="115"/>
      <c r="K15" s="115"/>
    </row>
    <row r="16" spans="1:11" s="30" customFormat="1" ht="12.75">
      <c r="A16" s="91">
        <v>2</v>
      </c>
      <c r="B16" s="93" t="s">
        <v>26</v>
      </c>
      <c r="C16" s="28">
        <f>SUM(D16:E16)</f>
        <v>7196.57</v>
      </c>
      <c r="D16" s="71">
        <f>evaluare!D11</f>
        <v>7196.57</v>
      </c>
      <c r="E16" s="24">
        <v>0</v>
      </c>
      <c r="F16" s="71">
        <v>1582.99</v>
      </c>
      <c r="G16" s="71">
        <v>1859.25</v>
      </c>
      <c r="H16" s="71">
        <v>1859.25</v>
      </c>
      <c r="I16" s="89">
        <f t="shared" si="1"/>
        <v>1895.08</v>
      </c>
      <c r="J16" s="71"/>
      <c r="K16" s="71"/>
    </row>
    <row r="17" spans="1:11" s="30" customFormat="1" ht="12.75">
      <c r="A17" s="91">
        <f aca="true" t="shared" si="2" ref="A17:A23">A16+1</f>
        <v>3</v>
      </c>
      <c r="B17" s="93" t="s">
        <v>25</v>
      </c>
      <c r="C17" s="28">
        <f>SUM(D17:E17)</f>
        <v>17794.12</v>
      </c>
      <c r="D17" s="71">
        <f>evaluare!D12</f>
        <v>17794.12</v>
      </c>
      <c r="E17" s="24">
        <v>0</v>
      </c>
      <c r="F17" s="71">
        <v>5354.24</v>
      </c>
      <c r="G17" s="71">
        <v>4120.17</v>
      </c>
      <c r="H17" s="71">
        <v>4120.17</v>
      </c>
      <c r="I17" s="89">
        <f t="shared" si="1"/>
        <v>4199.539999999999</v>
      </c>
      <c r="J17" s="71"/>
      <c r="K17" s="71"/>
    </row>
    <row r="18" spans="1:11" s="30" customFormat="1" ht="12.75">
      <c r="A18" s="91">
        <f t="shared" si="2"/>
        <v>4</v>
      </c>
      <c r="B18" s="84" t="s">
        <v>21</v>
      </c>
      <c r="C18" s="28">
        <f t="shared" si="0"/>
        <v>20593.53</v>
      </c>
      <c r="D18" s="71">
        <f>evaluare!D13</f>
        <v>20593.53</v>
      </c>
      <c r="E18" s="24">
        <v>0</v>
      </c>
      <c r="F18" s="71">
        <v>2351.2200000000003</v>
      </c>
      <c r="G18" s="71">
        <v>6041.97</v>
      </c>
      <c r="H18" s="71">
        <v>6041.97</v>
      </c>
      <c r="I18" s="89">
        <f t="shared" si="1"/>
        <v>6158.369999999996</v>
      </c>
      <c r="J18" s="71"/>
      <c r="K18" s="71"/>
    </row>
    <row r="19" spans="1:11" s="123" customFormat="1" ht="39">
      <c r="A19" s="113"/>
      <c r="B19" s="114" t="s">
        <v>28</v>
      </c>
      <c r="C19" s="122">
        <f>SUM(D19:E19)</f>
        <v>0</v>
      </c>
      <c r="D19" s="115">
        <f>evaluare!D14</f>
        <v>0</v>
      </c>
      <c r="E19" s="116">
        <v>0</v>
      </c>
      <c r="F19" s="115">
        <v>0</v>
      </c>
      <c r="G19" s="115">
        <v>0</v>
      </c>
      <c r="H19" s="115">
        <v>0</v>
      </c>
      <c r="I19" s="89">
        <f t="shared" si="1"/>
        <v>0</v>
      </c>
      <c r="J19" s="115"/>
      <c r="K19" s="115"/>
    </row>
    <row r="20" spans="1:11" s="30" customFormat="1" ht="12.75">
      <c r="A20" s="91">
        <v>5</v>
      </c>
      <c r="B20" s="84" t="s">
        <v>22</v>
      </c>
      <c r="C20" s="28">
        <f t="shared" si="0"/>
        <v>10944.5</v>
      </c>
      <c r="D20" s="71">
        <f>evaluare!D15</f>
        <v>10944.5</v>
      </c>
      <c r="E20" s="24">
        <v>0</v>
      </c>
      <c r="F20" s="71">
        <v>3328.94</v>
      </c>
      <c r="G20" s="71">
        <v>2522.32</v>
      </c>
      <c r="H20" s="71">
        <v>2522.32</v>
      </c>
      <c r="I20" s="89">
        <f t="shared" si="1"/>
        <v>2570.9199999999996</v>
      </c>
      <c r="J20" s="71"/>
      <c r="K20" s="71"/>
    </row>
    <row r="21" spans="1:11" s="30" customFormat="1" ht="12.75">
      <c r="A21" s="91">
        <f t="shared" si="2"/>
        <v>6</v>
      </c>
      <c r="B21" s="84" t="s">
        <v>15</v>
      </c>
      <c r="C21" s="28">
        <f t="shared" si="0"/>
        <v>27224.26</v>
      </c>
      <c r="D21" s="71">
        <f>evaluare!D16</f>
        <v>27224.26</v>
      </c>
      <c r="E21" s="24">
        <v>0</v>
      </c>
      <c r="F21" s="71">
        <v>6731.45</v>
      </c>
      <c r="G21" s="71">
        <v>6787.35</v>
      </c>
      <c r="H21" s="71">
        <v>6787.35</v>
      </c>
      <c r="I21" s="89">
        <f t="shared" si="1"/>
        <v>6918.109999999997</v>
      </c>
      <c r="J21" s="71"/>
      <c r="K21" s="71"/>
    </row>
    <row r="22" spans="1:11" s="30" customFormat="1" ht="12.75">
      <c r="A22" s="91">
        <f t="shared" si="2"/>
        <v>7</v>
      </c>
      <c r="B22" s="84" t="s">
        <v>11</v>
      </c>
      <c r="C22" s="28">
        <f t="shared" si="0"/>
        <v>5509.49</v>
      </c>
      <c r="D22" s="71">
        <f>evaluare!D17</f>
        <v>5509.49</v>
      </c>
      <c r="E22" s="24">
        <v>0</v>
      </c>
      <c r="F22" s="71">
        <v>1722.67</v>
      </c>
      <c r="G22" s="71">
        <v>1254.22</v>
      </c>
      <c r="H22" s="71">
        <v>1254.22</v>
      </c>
      <c r="I22" s="89">
        <f t="shared" si="1"/>
        <v>1278.3799999999994</v>
      </c>
      <c r="J22" s="71"/>
      <c r="K22" s="71"/>
    </row>
    <row r="23" spans="1:11" s="30" customFormat="1" ht="13.5" thickBot="1">
      <c r="A23" s="125">
        <f t="shared" si="2"/>
        <v>8</v>
      </c>
      <c r="B23" s="84" t="s">
        <v>31</v>
      </c>
      <c r="C23" s="28">
        <f>SUM(D23:E23)</f>
        <v>11167.86</v>
      </c>
      <c r="D23" s="71">
        <f>evaluare!D18</f>
        <v>11167.86</v>
      </c>
      <c r="E23" s="24">
        <v>0</v>
      </c>
      <c r="F23" s="100">
        <v>0</v>
      </c>
      <c r="G23" s="100">
        <v>3698.87</v>
      </c>
      <c r="H23" s="100">
        <v>3698.87</v>
      </c>
      <c r="I23" s="89">
        <f t="shared" si="1"/>
        <v>3770.120000000001</v>
      </c>
      <c r="J23" s="100"/>
      <c r="K23" s="100"/>
    </row>
    <row r="24" spans="1:11" s="80" customFormat="1" ht="13.5" thickBot="1">
      <c r="A24" s="101"/>
      <c r="B24" s="102" t="s">
        <v>3</v>
      </c>
      <c r="C24" s="103">
        <f aca="true" t="shared" si="3" ref="C24:K24">SUM(C14:C23)</f>
        <v>120160.21</v>
      </c>
      <c r="D24" s="103">
        <f t="shared" si="3"/>
        <v>120160.21</v>
      </c>
      <c r="E24" s="104">
        <f t="shared" si="3"/>
        <v>0</v>
      </c>
      <c r="F24" s="132">
        <f t="shared" si="3"/>
        <v>29475.760000000002</v>
      </c>
      <c r="G24" s="103">
        <f t="shared" si="3"/>
        <v>30035.27</v>
      </c>
      <c r="H24" s="103">
        <f t="shared" si="3"/>
        <v>30035.27</v>
      </c>
      <c r="I24" s="103">
        <f t="shared" si="3"/>
        <v>30613.909999999996</v>
      </c>
      <c r="J24" s="103">
        <f t="shared" si="3"/>
        <v>0</v>
      </c>
      <c r="K24" s="133">
        <f t="shared" si="3"/>
        <v>0</v>
      </c>
    </row>
    <row r="25" spans="3:11" s="30" customFormat="1" ht="12.75" hidden="1">
      <c r="C25" s="79" t="e">
        <f>#REF!/0.76</f>
        <v>#REF!</v>
      </c>
      <c r="D25" s="79" t="e">
        <f>#REF!/$C25</f>
        <v>#REF!</v>
      </c>
      <c r="E25" s="79" t="e">
        <f>#REF!/$C25</f>
        <v>#REF!</v>
      </c>
      <c r="F25" s="79"/>
      <c r="G25" s="79"/>
      <c r="H25" s="79"/>
      <c r="I25" s="79"/>
      <c r="J25" s="79"/>
      <c r="K25" s="79"/>
    </row>
    <row r="26" spans="3:11" s="30" customFormat="1" ht="12.75">
      <c r="C26" s="79"/>
      <c r="D26" s="79"/>
      <c r="E26" s="79"/>
      <c r="F26" s="79"/>
      <c r="G26" s="79"/>
      <c r="H26" s="79"/>
      <c r="I26" s="79"/>
      <c r="J26" s="79"/>
      <c r="K26" s="79"/>
    </row>
    <row r="27" spans="3:11" s="30" customFormat="1" ht="12.75">
      <c r="C27" s="79"/>
      <c r="D27" s="79"/>
      <c r="E27" s="79"/>
      <c r="F27" s="79"/>
      <c r="G27" s="79"/>
      <c r="H27" s="79"/>
      <c r="I27" s="79"/>
      <c r="J27" s="79"/>
      <c r="K27" s="79"/>
    </row>
    <row r="28" spans="2:11" s="81" customFormat="1" ht="12.75">
      <c r="B28" s="81" t="s">
        <v>7</v>
      </c>
      <c r="C28" s="82"/>
      <c r="D28" s="82">
        <f>evaluare!C24</f>
        <v>148.9</v>
      </c>
      <c r="E28" s="82">
        <v>0</v>
      </c>
      <c r="F28" s="82"/>
      <c r="G28" s="82"/>
      <c r="H28" s="82"/>
      <c r="I28" s="82"/>
      <c r="J28" s="82"/>
      <c r="K28" s="82"/>
    </row>
    <row r="29" spans="3:11" s="81" customFormat="1" ht="12.75">
      <c r="C29" s="82"/>
      <c r="D29" s="82"/>
      <c r="E29" s="82"/>
      <c r="F29" s="82"/>
      <c r="G29" s="82"/>
      <c r="H29" s="82"/>
      <c r="I29" s="82"/>
      <c r="J29" s="82"/>
      <c r="K29" s="82"/>
    </row>
    <row r="30" spans="2:11" s="81" customFormat="1" ht="12.75">
      <c r="B30" s="151" t="s">
        <v>42</v>
      </c>
      <c r="C30" s="152"/>
      <c r="D30" s="152"/>
      <c r="E30" s="152"/>
      <c r="F30" s="152"/>
      <c r="G30" s="152"/>
      <c r="H30" s="152"/>
      <c r="I30" s="152"/>
      <c r="J30" s="152"/>
      <c r="K30" s="152"/>
    </row>
    <row r="31" spans="2:11" s="80" customFormat="1" ht="12.75">
      <c r="B31" s="153"/>
      <c r="C31" s="153"/>
      <c r="D31" s="154"/>
      <c r="E31" s="155"/>
      <c r="F31" s="152"/>
      <c r="G31" s="152"/>
      <c r="H31" s="152"/>
      <c r="I31" s="152"/>
      <c r="J31" s="152"/>
      <c r="K31" s="152"/>
    </row>
    <row r="32" spans="2:12" s="30" customFormat="1" ht="27" customHeight="1">
      <c r="B32" s="160" t="s">
        <v>43</v>
      </c>
      <c r="C32" s="142"/>
      <c r="D32" s="142"/>
      <c r="E32" s="142"/>
      <c r="F32" s="142"/>
      <c r="G32" s="142"/>
      <c r="H32" s="142"/>
      <c r="I32" s="142"/>
      <c r="J32" s="142"/>
      <c r="K32" s="142"/>
      <c r="L32" s="5"/>
    </row>
    <row r="33" spans="1:11" ht="15">
      <c r="A33" s="5"/>
      <c r="B33" s="156"/>
      <c r="C33" s="157"/>
      <c r="D33" s="157"/>
      <c r="E33" s="157"/>
      <c r="F33" s="158"/>
      <c r="G33" s="158"/>
      <c r="H33" s="158"/>
      <c r="I33" s="158"/>
      <c r="J33" s="158"/>
      <c r="K33" s="158"/>
    </row>
    <row r="34" spans="1:11" ht="15">
      <c r="A34" s="5"/>
      <c r="B34" s="156" t="s">
        <v>44</v>
      </c>
      <c r="C34" s="157"/>
      <c r="D34" s="157"/>
      <c r="E34" s="157"/>
      <c r="F34" s="158"/>
      <c r="G34" s="158"/>
      <c r="H34" s="158"/>
      <c r="I34" s="158"/>
      <c r="J34" s="158"/>
      <c r="K34" s="158"/>
    </row>
    <row r="35" spans="1:11" ht="15">
      <c r="A35" s="5"/>
      <c r="B35" s="156"/>
      <c r="C35" s="157"/>
      <c r="D35" s="157"/>
      <c r="E35" s="157"/>
      <c r="F35" s="158"/>
      <c r="G35" s="158"/>
      <c r="H35" s="158"/>
      <c r="I35" s="158"/>
      <c r="J35" s="158"/>
      <c r="K35" s="158"/>
    </row>
    <row r="36" spans="1:12" ht="15">
      <c r="A36" s="5"/>
      <c r="B36" s="159" t="s">
        <v>45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ht="15">
      <c r="A37" s="5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5" ht="15">
      <c r="A38" s="5"/>
      <c r="B38" s="5"/>
      <c r="C38" s="11"/>
      <c r="D38" s="11"/>
      <c r="E38" s="11"/>
    </row>
    <row r="39" spans="1:5" ht="15">
      <c r="A39" s="5"/>
      <c r="B39" s="5"/>
      <c r="C39" s="11"/>
      <c r="D39" s="11"/>
      <c r="E39" s="11"/>
    </row>
    <row r="40" spans="1:5" ht="15">
      <c r="A40" s="5"/>
      <c r="B40" s="5"/>
      <c r="C40" s="11"/>
      <c r="D40" s="11"/>
      <c r="E40" s="11"/>
    </row>
    <row r="41" spans="1:5" ht="15">
      <c r="A41" s="5"/>
      <c r="B41" s="5"/>
      <c r="C41" s="11"/>
      <c r="D41" s="11"/>
      <c r="E41" s="11"/>
    </row>
    <row r="42" spans="1:5" ht="15">
      <c r="A42" s="5"/>
      <c r="B42" s="5"/>
      <c r="C42" s="11"/>
      <c r="D42" s="11"/>
      <c r="E42" s="11"/>
    </row>
    <row r="43" spans="1:5" ht="15">
      <c r="A43" s="5"/>
      <c r="B43" s="5"/>
      <c r="C43" s="11"/>
      <c r="D43" s="11"/>
      <c r="E43" s="11"/>
    </row>
    <row r="44" spans="1:5" ht="15">
      <c r="A44" s="5"/>
      <c r="B44" s="5"/>
      <c r="C44" s="11"/>
      <c r="D44" s="11"/>
      <c r="E44" s="11"/>
    </row>
    <row r="45" spans="1:5" ht="15">
      <c r="A45" s="5"/>
      <c r="B45" s="5"/>
      <c r="C45" s="11"/>
      <c r="D45" s="11"/>
      <c r="E45" s="11"/>
    </row>
    <row r="46" spans="1:5" ht="15">
      <c r="A46" s="5"/>
      <c r="B46" s="5"/>
      <c r="C46" s="11"/>
      <c r="D46" s="11"/>
      <c r="E46" s="11"/>
    </row>
    <row r="47" spans="1:5" ht="15">
      <c r="A47" s="5"/>
      <c r="B47" s="5"/>
      <c r="C47" s="11"/>
      <c r="D47" s="11"/>
      <c r="E47" s="11"/>
    </row>
    <row r="48" spans="1:5" ht="15">
      <c r="A48" s="5"/>
      <c r="B48" s="5"/>
      <c r="C48" s="11"/>
      <c r="D48" s="11"/>
      <c r="E48" s="11"/>
    </row>
    <row r="49" spans="1:5" ht="15">
      <c r="A49" s="5"/>
      <c r="B49" s="5"/>
      <c r="C49" s="11"/>
      <c r="D49" s="11"/>
      <c r="E49" s="11"/>
    </row>
    <row r="50" spans="1:5" ht="15">
      <c r="A50" s="5"/>
      <c r="B50" s="5"/>
      <c r="C50" s="11"/>
      <c r="D50" s="11"/>
      <c r="E50" s="11"/>
    </row>
  </sheetData>
  <sheetProtection/>
  <mergeCells count="12">
    <mergeCell ref="B10:C10"/>
    <mergeCell ref="B36:L37"/>
    <mergeCell ref="B32:K32"/>
    <mergeCell ref="F11:H11"/>
    <mergeCell ref="I11:K11"/>
    <mergeCell ref="B11:C11"/>
    <mergeCell ref="A5:K5"/>
    <mergeCell ref="A1:D1"/>
    <mergeCell ref="A7:E7"/>
    <mergeCell ref="A9:B9"/>
    <mergeCell ref="A4:E4"/>
    <mergeCell ref="A6:E6"/>
  </mergeCells>
  <printOptions horizontalCentered="1"/>
  <pageMargins left="0" right="0" top="0.196850393700787" bottom="0.196850393700787" header="0.31496062992126" footer="0.31496062992126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25" sqref="A25:IV28"/>
    </sheetView>
  </sheetViews>
  <sheetFormatPr defaultColWidth="9.140625" defaultRowHeight="12.75" outlineLevelRow="1"/>
  <cols>
    <col min="1" max="1" width="3.7109375" style="16" customWidth="1"/>
    <col min="2" max="2" width="34.140625" style="41" customWidth="1"/>
    <col min="3" max="3" width="15.00390625" style="14" customWidth="1"/>
    <col min="4" max="4" width="20.00390625" style="17" customWidth="1"/>
    <col min="5" max="5" width="20.421875" style="16" customWidth="1"/>
    <col min="6" max="6" width="9.140625" style="16" customWidth="1"/>
    <col min="7" max="16384" width="9.140625" style="16" customWidth="1"/>
  </cols>
  <sheetData>
    <row r="1" spans="1:5" s="5" customFormat="1" ht="15" customHeight="1">
      <c r="A1" s="136" t="s">
        <v>5</v>
      </c>
      <c r="B1" s="137"/>
      <c r="C1" s="137"/>
      <c r="D1" s="137"/>
      <c r="E1" s="12" t="s">
        <v>41</v>
      </c>
    </row>
    <row r="2" spans="2:4" s="5" customFormat="1" ht="15" customHeight="1" outlineLevel="1">
      <c r="B2" s="6"/>
      <c r="C2" s="10"/>
      <c r="D2" s="11"/>
    </row>
    <row r="3" spans="1:5" s="5" customFormat="1" ht="29.25" customHeight="1">
      <c r="A3" s="148" t="s">
        <v>17</v>
      </c>
      <c r="B3" s="148"/>
      <c r="C3" s="148"/>
      <c r="D3" s="148"/>
      <c r="E3" s="148"/>
    </row>
    <row r="4" spans="2:4" s="5" customFormat="1" ht="15" customHeight="1">
      <c r="B4" s="6"/>
      <c r="C4" s="10"/>
      <c r="D4" s="11"/>
    </row>
    <row r="5" spans="1:4" ht="15" customHeight="1">
      <c r="A5" s="13"/>
      <c r="B5" s="13"/>
      <c r="D5" s="15"/>
    </row>
    <row r="6" spans="2:3" ht="15" customHeight="1" thickBot="1">
      <c r="B6" s="97" t="str">
        <f>TOTAL!B11</f>
        <v>26/07/2021</v>
      </c>
      <c r="C6" s="98"/>
    </row>
    <row r="7" spans="1:6" s="18" customFormat="1" ht="39">
      <c r="A7" s="43" t="s">
        <v>0</v>
      </c>
      <c r="B7" s="44" t="s">
        <v>1</v>
      </c>
      <c r="C7" s="42" t="s">
        <v>30</v>
      </c>
      <c r="D7" s="45" t="s">
        <v>2</v>
      </c>
      <c r="E7" s="146" t="s">
        <v>24</v>
      </c>
      <c r="F7" s="70"/>
    </row>
    <row r="8" spans="1:5" s="22" customFormat="1" ht="26.25">
      <c r="A8" s="19">
        <v>0</v>
      </c>
      <c r="B8" s="20">
        <v>1</v>
      </c>
      <c r="C8" s="21">
        <v>2</v>
      </c>
      <c r="D8" s="85" t="s">
        <v>6</v>
      </c>
      <c r="E8" s="147"/>
    </row>
    <row r="9" spans="1:5" s="25" customFormat="1" ht="12.75">
      <c r="A9" s="91">
        <v>1</v>
      </c>
      <c r="B9" s="84" t="s">
        <v>10</v>
      </c>
      <c r="C9" s="92">
        <v>132.5</v>
      </c>
      <c r="D9" s="24">
        <f aca="true" t="shared" si="0" ref="D9:D16">ROUND(C9/C$19*C$20,2)</f>
        <v>19729.88</v>
      </c>
      <c r="E9" s="96"/>
    </row>
    <row r="10" spans="1:5" s="124" customFormat="1" ht="39" customHeight="1">
      <c r="A10" s="113"/>
      <c r="B10" s="114" t="s">
        <v>29</v>
      </c>
      <c r="C10" s="115">
        <v>0</v>
      </c>
      <c r="D10" s="116">
        <f t="shared" si="0"/>
        <v>0</v>
      </c>
      <c r="E10" s="117"/>
    </row>
    <row r="11" spans="1:5" s="18" customFormat="1" ht="12.75">
      <c r="A11" s="91">
        <v>2</v>
      </c>
      <c r="B11" s="93" t="s">
        <v>26</v>
      </c>
      <c r="C11" s="92">
        <v>48.33</v>
      </c>
      <c r="D11" s="95">
        <f t="shared" si="0"/>
        <v>7196.57</v>
      </c>
      <c r="E11" s="86"/>
    </row>
    <row r="12" spans="1:5" s="18" customFormat="1" ht="12.75">
      <c r="A12" s="91">
        <f aca="true" t="shared" si="1" ref="A12:A18">A11+1</f>
        <v>3</v>
      </c>
      <c r="B12" s="93" t="s">
        <v>25</v>
      </c>
      <c r="C12" s="92">
        <v>119.5</v>
      </c>
      <c r="D12" s="95">
        <f t="shared" si="0"/>
        <v>17794.12</v>
      </c>
      <c r="E12" s="86"/>
    </row>
    <row r="13" spans="1:5" s="25" customFormat="1" ht="12.75">
      <c r="A13" s="91">
        <f t="shared" si="1"/>
        <v>4</v>
      </c>
      <c r="B13" s="93" t="s">
        <v>21</v>
      </c>
      <c r="C13" s="92">
        <v>138.3</v>
      </c>
      <c r="D13" s="95">
        <f t="shared" si="0"/>
        <v>20593.53</v>
      </c>
      <c r="E13" s="96"/>
    </row>
    <row r="14" spans="1:5" s="118" customFormat="1" ht="26.25">
      <c r="A14" s="113"/>
      <c r="B14" s="114" t="s">
        <v>28</v>
      </c>
      <c r="C14" s="115">
        <v>0</v>
      </c>
      <c r="D14" s="116">
        <f t="shared" si="0"/>
        <v>0</v>
      </c>
      <c r="E14" s="117"/>
    </row>
    <row r="15" spans="1:5" s="25" customFormat="1" ht="12.75">
      <c r="A15" s="91">
        <v>5</v>
      </c>
      <c r="B15" s="93" t="s">
        <v>22</v>
      </c>
      <c r="C15" s="92">
        <v>73.5</v>
      </c>
      <c r="D15" s="24">
        <f t="shared" si="0"/>
        <v>10944.5</v>
      </c>
      <c r="E15" s="26"/>
    </row>
    <row r="16" spans="1:5" s="25" customFormat="1" ht="12.75">
      <c r="A16" s="91">
        <f t="shared" si="1"/>
        <v>6</v>
      </c>
      <c r="B16" s="84" t="s">
        <v>15</v>
      </c>
      <c r="C16" s="71">
        <v>182.82999999999998</v>
      </c>
      <c r="D16" s="24">
        <f t="shared" si="0"/>
        <v>27224.26</v>
      </c>
      <c r="E16" s="26"/>
    </row>
    <row r="17" spans="1:5" s="25" customFormat="1" ht="12.75">
      <c r="A17" s="91">
        <f t="shared" si="1"/>
        <v>7</v>
      </c>
      <c r="B17" s="84" t="s">
        <v>11</v>
      </c>
      <c r="C17" s="71">
        <v>37</v>
      </c>
      <c r="D17" s="24">
        <f>ROUND(C17/C$19*C$20,2)+0.01</f>
        <v>5509.49</v>
      </c>
      <c r="E17" s="26"/>
    </row>
    <row r="18" spans="1:5" s="25" customFormat="1" ht="12.75">
      <c r="A18" s="91">
        <f t="shared" si="1"/>
        <v>8</v>
      </c>
      <c r="B18" s="84" t="s">
        <v>31</v>
      </c>
      <c r="C18" s="71">
        <v>75</v>
      </c>
      <c r="D18" s="24">
        <f>ROUND(C18/C$19*C$20,2)</f>
        <v>11167.86</v>
      </c>
      <c r="E18" s="26"/>
    </row>
    <row r="19" spans="1:5" s="30" customFormat="1" ht="12.75">
      <c r="A19" s="23"/>
      <c r="B19" s="27" t="s">
        <v>3</v>
      </c>
      <c r="C19" s="28">
        <f>SUM(C9:C18)</f>
        <v>806.96</v>
      </c>
      <c r="D19" s="28">
        <f>SUM(D9:D18)</f>
        <v>120160.21</v>
      </c>
      <c r="E19" s="26"/>
    </row>
    <row r="20" spans="1:5" s="30" customFormat="1" ht="12.75">
      <c r="A20" s="23"/>
      <c r="B20" s="31" t="s">
        <v>27</v>
      </c>
      <c r="C20" s="28">
        <f>C22*0.9+disp!C20</f>
        <v>120160.20999999999</v>
      </c>
      <c r="D20" s="29"/>
      <c r="E20" s="26"/>
    </row>
    <row r="21" spans="1:5" s="30" customFormat="1" ht="12.75">
      <c r="A21" s="23"/>
      <c r="B21" s="31" t="s">
        <v>12</v>
      </c>
      <c r="C21" s="28"/>
      <c r="D21" s="29"/>
      <c r="E21" s="26"/>
    </row>
    <row r="22" spans="1:5" s="30" customFormat="1" ht="13.5" thickBot="1">
      <c r="A22" s="32"/>
      <c r="B22" s="1" t="s">
        <v>13</v>
      </c>
      <c r="C22" s="134">
        <f>90684.45+29475.76</f>
        <v>120160.20999999999</v>
      </c>
      <c r="D22" s="2"/>
      <c r="E22" s="33"/>
    </row>
    <row r="23" spans="2:4" s="30" customFormat="1" ht="12.75">
      <c r="B23" s="34"/>
      <c r="C23" s="35"/>
      <c r="D23" s="36"/>
    </row>
    <row r="24" spans="2:4" s="30" customFormat="1" ht="12.75">
      <c r="B24" s="34" t="s">
        <v>4</v>
      </c>
      <c r="C24" s="35">
        <f>ROUND(C20/C19,2)</f>
        <v>148.9</v>
      </c>
      <c r="D24" s="36"/>
    </row>
    <row r="25" spans="2:4" s="30" customFormat="1" ht="12.75">
      <c r="B25" s="34"/>
      <c r="C25" s="35"/>
      <c r="D25" s="36"/>
    </row>
    <row r="26" spans="2:4" s="30" customFormat="1" ht="12.75">
      <c r="B26" s="34"/>
      <c r="C26" s="35"/>
      <c r="D26" s="35"/>
    </row>
    <row r="27" spans="2:4" s="30" customFormat="1" ht="12.75">
      <c r="B27" s="34"/>
      <c r="C27" s="35"/>
      <c r="D27" s="36"/>
    </row>
    <row r="28" spans="2:4" s="30" customFormat="1" ht="12.75">
      <c r="B28" s="34"/>
      <c r="C28" s="35"/>
      <c r="D28" s="36"/>
    </row>
    <row r="29" spans="2:4" s="30" customFormat="1" ht="12.75">
      <c r="B29" s="34"/>
      <c r="C29" s="35"/>
      <c r="D29" s="36"/>
    </row>
    <row r="30" s="30" customFormat="1" ht="12.75">
      <c r="D30" s="37"/>
    </row>
    <row r="31" s="30" customFormat="1" ht="12.75">
      <c r="D31" s="37"/>
    </row>
    <row r="32" spans="2:4" ht="16.5">
      <c r="B32" s="38"/>
      <c r="C32" s="39"/>
      <c r="D32" s="40"/>
    </row>
    <row r="33" spans="2:4" ht="16.5">
      <c r="B33" s="38"/>
      <c r="C33" s="39"/>
      <c r="D33" s="40"/>
    </row>
    <row r="34" spans="2:4" ht="16.5">
      <c r="B34" s="38"/>
      <c r="C34" s="39"/>
      <c r="D34" s="40"/>
    </row>
    <row r="35" spans="2:4" ht="16.5">
      <c r="B35" s="38"/>
      <c r="C35" s="39"/>
      <c r="D35" s="40"/>
    </row>
    <row r="36" spans="2:4" ht="16.5">
      <c r="B36" s="38"/>
      <c r="C36" s="39"/>
      <c r="D36" s="40"/>
    </row>
  </sheetData>
  <sheetProtection/>
  <mergeCells count="3">
    <mergeCell ref="E7:E8"/>
    <mergeCell ref="A1:D1"/>
    <mergeCell ref="A3:E3"/>
  </mergeCells>
  <printOptions horizontalCentered="1" verticalCentered="1"/>
  <pageMargins left="0.196850393700787" right="0.196850393700787" top="0.393700787401575" bottom="0.196850393700787" header="0.31496062992126" footer="0.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PageLayoutView="0" workbookViewId="0" topLeftCell="A1">
      <selection activeCell="E1" sqref="E1:H16384"/>
    </sheetView>
  </sheetViews>
  <sheetFormatPr defaultColWidth="9.140625" defaultRowHeight="12.75"/>
  <cols>
    <col min="1" max="1" width="4.00390625" style="51" customWidth="1"/>
    <col min="2" max="2" width="30.57421875" style="16" customWidth="1"/>
    <col min="3" max="3" width="18.8515625" style="16" customWidth="1"/>
    <col min="4" max="4" width="30.140625" style="51" customWidth="1"/>
    <col min="5" max="16384" width="9.140625" style="51" customWidth="1"/>
  </cols>
  <sheetData>
    <row r="1" spans="1:4" s="46" customFormat="1" ht="15" customHeight="1">
      <c r="A1" s="149" t="s">
        <v>5</v>
      </c>
      <c r="B1" s="149"/>
      <c r="C1" s="149"/>
      <c r="D1" s="47" t="s">
        <v>16</v>
      </c>
    </row>
    <row r="2" spans="1:4" s="46" customFormat="1" ht="15" customHeight="1">
      <c r="A2" s="150" t="s">
        <v>18</v>
      </c>
      <c r="B2" s="150"/>
      <c r="C2" s="150"/>
      <c r="D2" s="150"/>
    </row>
    <row r="3" spans="2:3" s="46" customFormat="1" ht="15" customHeight="1">
      <c r="B3" s="5"/>
      <c r="C3" s="5"/>
    </row>
    <row r="4" spans="2:3" s="46" customFormat="1" ht="15" customHeight="1">
      <c r="B4" s="5"/>
      <c r="C4" s="5"/>
    </row>
    <row r="5" spans="1:4" s="46" customFormat="1" ht="15" customHeight="1">
      <c r="A5" s="48"/>
      <c r="B5" s="49"/>
      <c r="C5" s="5"/>
      <c r="D5" s="50"/>
    </row>
    <row r="6" spans="2:3" ht="15" customHeight="1" thickBot="1">
      <c r="B6" s="144" t="str">
        <f>evaluare!B6</f>
        <v>26/07/2021</v>
      </c>
      <c r="C6" s="145"/>
    </row>
    <row r="7" spans="1:4" s="52" customFormat="1" ht="26.25">
      <c r="A7" s="67" t="s">
        <v>0</v>
      </c>
      <c r="B7" s="68" t="s">
        <v>1</v>
      </c>
      <c r="C7" s="42" t="s">
        <v>30</v>
      </c>
      <c r="D7" s="69" t="s">
        <v>19</v>
      </c>
    </row>
    <row r="8" spans="1:4" s="56" customFormat="1" ht="12.75">
      <c r="A8" s="53">
        <v>0</v>
      </c>
      <c r="B8" s="54">
        <v>1</v>
      </c>
      <c r="C8" s="54">
        <v>2</v>
      </c>
      <c r="D8" s="55" t="s">
        <v>20</v>
      </c>
    </row>
    <row r="9" spans="1:4" s="52" customFormat="1" ht="12.75">
      <c r="A9" s="91">
        <v>1</v>
      </c>
      <c r="B9" s="84" t="s">
        <v>10</v>
      </c>
      <c r="C9" s="58">
        <v>0</v>
      </c>
      <c r="D9" s="59">
        <f aca="true" t="shared" si="0" ref="D9:D18">ROUND(C9/C$20*C$21,2)</f>
        <v>0</v>
      </c>
    </row>
    <row r="10" spans="1:4" s="121" customFormat="1" ht="26.25">
      <c r="A10" s="113"/>
      <c r="B10" s="114" t="s">
        <v>29</v>
      </c>
      <c r="C10" s="119">
        <v>0</v>
      </c>
      <c r="D10" s="120">
        <f t="shared" si="0"/>
        <v>0</v>
      </c>
    </row>
    <row r="11" spans="1:4" s="52" customFormat="1" ht="12.75">
      <c r="A11" s="91">
        <v>2</v>
      </c>
      <c r="B11" s="93" t="s">
        <v>26</v>
      </c>
      <c r="C11" s="94">
        <v>0</v>
      </c>
      <c r="D11" s="59">
        <f t="shared" si="0"/>
        <v>0</v>
      </c>
    </row>
    <row r="12" spans="1:4" s="52" customFormat="1" ht="12.75">
      <c r="A12" s="91">
        <f aca="true" t="shared" si="1" ref="A12:A18">A11+1</f>
        <v>3</v>
      </c>
      <c r="B12" s="93" t="s">
        <v>25</v>
      </c>
      <c r="C12" s="94">
        <v>0</v>
      </c>
      <c r="D12" s="59">
        <f t="shared" si="0"/>
        <v>0</v>
      </c>
    </row>
    <row r="13" spans="1:4" s="52" customFormat="1" ht="12.75">
      <c r="A13" s="91">
        <f t="shared" si="1"/>
        <v>4</v>
      </c>
      <c r="B13" s="93" t="s">
        <v>21</v>
      </c>
      <c r="C13" s="94">
        <v>0</v>
      </c>
      <c r="D13" s="59">
        <f t="shared" si="0"/>
        <v>0</v>
      </c>
    </row>
    <row r="14" spans="1:4" s="121" customFormat="1" ht="39">
      <c r="A14" s="113"/>
      <c r="B14" s="114" t="s">
        <v>28</v>
      </c>
      <c r="C14" s="119">
        <v>0</v>
      </c>
      <c r="D14" s="120">
        <f t="shared" si="0"/>
        <v>0</v>
      </c>
    </row>
    <row r="15" spans="1:4" s="52" customFormat="1" ht="12.75">
      <c r="A15" s="91">
        <v>5</v>
      </c>
      <c r="B15" s="84" t="s">
        <v>22</v>
      </c>
      <c r="C15" s="58">
        <v>0</v>
      </c>
      <c r="D15" s="59">
        <f t="shared" si="0"/>
        <v>0</v>
      </c>
    </row>
    <row r="16" spans="1:4" s="52" customFormat="1" ht="12.75">
      <c r="A16" s="91">
        <f t="shared" si="1"/>
        <v>6</v>
      </c>
      <c r="B16" s="84" t="s">
        <v>15</v>
      </c>
      <c r="C16" s="58">
        <v>0</v>
      </c>
      <c r="D16" s="59">
        <f t="shared" si="0"/>
        <v>0</v>
      </c>
    </row>
    <row r="17" spans="1:4" s="52" customFormat="1" ht="12.75">
      <c r="A17" s="91">
        <f t="shared" si="1"/>
        <v>7</v>
      </c>
      <c r="B17" s="84" t="s">
        <v>11</v>
      </c>
      <c r="C17" s="58">
        <v>0</v>
      </c>
      <c r="D17" s="59">
        <f t="shared" si="0"/>
        <v>0</v>
      </c>
    </row>
    <row r="18" spans="1:4" s="52" customFormat="1" ht="12.75">
      <c r="A18" s="91">
        <f t="shared" si="1"/>
        <v>8</v>
      </c>
      <c r="B18" s="84" t="s">
        <v>31</v>
      </c>
      <c r="C18" s="58">
        <v>0</v>
      </c>
      <c r="D18" s="59">
        <f t="shared" si="0"/>
        <v>0</v>
      </c>
    </row>
    <row r="19" spans="1:4" s="52" customFormat="1" ht="12.75">
      <c r="A19" s="57"/>
      <c r="B19" s="27" t="s">
        <v>3</v>
      </c>
      <c r="C19" s="60">
        <f>SUM(C9:C18)</f>
        <v>0</v>
      </c>
      <c r="D19" s="28">
        <f>SUM(D9:D18)</f>
        <v>0</v>
      </c>
    </row>
    <row r="20" spans="1:4" s="52" customFormat="1" ht="13.5" thickBot="1">
      <c r="A20" s="61"/>
      <c r="B20" s="62" t="s">
        <v>8</v>
      </c>
      <c r="C20" s="63">
        <f>evaluare!C22*0.1</f>
        <v>12016.021</v>
      </c>
      <c r="D20" s="64"/>
    </row>
    <row r="21" spans="2:4" s="52" customFormat="1" ht="12.75">
      <c r="B21" s="25"/>
      <c r="C21" s="25"/>
      <c r="D21" s="65"/>
    </row>
    <row r="22" spans="2:4" s="52" customFormat="1" ht="12.75">
      <c r="B22" s="34" t="s">
        <v>4</v>
      </c>
      <c r="C22" s="35" t="e">
        <f>ROUND(C20/C19,2)</f>
        <v>#DIV/0!</v>
      </c>
      <c r="D22" s="66"/>
    </row>
    <row r="23" spans="1:3" s="52" customFormat="1" ht="12.75">
      <c r="A23" s="141"/>
      <c r="B23" s="142"/>
      <c r="C23" s="142"/>
    </row>
  </sheetData>
  <sheetProtection/>
  <mergeCells count="4">
    <mergeCell ref="A1:C1"/>
    <mergeCell ref="A23:C23"/>
    <mergeCell ref="A2:D2"/>
    <mergeCell ref="B6:C6"/>
  </mergeCells>
  <printOptions horizontalCentered="1" verticalCentered="1"/>
  <pageMargins left="0.51" right="0.407480315" top="0.393700787401575" bottom="0.393700787401575" header="0.29" footer="0.3149606299212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2021-07-26T12:35:26Z</cp:lastPrinted>
  <dcterms:created xsi:type="dcterms:W3CDTF">2003-02-20T14:27:52Z</dcterms:created>
  <dcterms:modified xsi:type="dcterms:W3CDTF">2021-07-28T09:45:53Z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