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'disp'!$A$1:$D$35</definedName>
    <definedName name="_xlnm.Print_Area" localSheetId="0">'evaluare'!$A$1:$E$24</definedName>
    <definedName name="_xlnm.Print_Area" localSheetId="2">'TOTAL'!$A$1:$E$28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<sst xmlns="http://schemas.openxmlformats.org/spreadsheetml/2006/main" count="69" uniqueCount="42">
  <si>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</si>
  <si>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</si>
  <si>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</si>
  <si>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</si>
  <si>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</si>
  <si>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</si>
  <si>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</si>
  <si>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</si>
  <si>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ANEXA NR.   2</t>
  </si>
  <si>
    <t>3=col.2/total col.2*  total fond 1</t>
  </si>
  <si>
    <t>VALOARE PUNCT</t>
  </si>
  <si>
    <t>FOND DISPONIBILITATE ( 10%)</t>
  </si>
  <si>
    <t>disponibilitate 10%</t>
  </si>
  <si>
    <t>CARDIOMED SRL</t>
  </si>
  <si>
    <t>CMI STEFANIU</t>
  </si>
  <si>
    <t>Fond dupa redistribuire</t>
  </si>
  <si>
    <t>FOND TOTAL ALOCAT ECOGRAFII</t>
  </si>
  <si>
    <t>PRESEDINTE DIRECTOR GENERAL</t>
  </si>
  <si>
    <t>ANEXA NR. 1</t>
  </si>
  <si>
    <t>evaluare 90%</t>
  </si>
  <si>
    <t>SP. PASCANI</t>
  </si>
  <si>
    <t>DIRECTOR EXECUTIV DIRECTIA RELATII CONTRACTUALE</t>
  </si>
  <si>
    <t>ANEXA NR.   3</t>
  </si>
  <si>
    <t>SERVICII PARACLINICE DE ECOGRAFIE - CRITERIUL EVALUARE RESURSE</t>
  </si>
  <si>
    <t>SERVICII PARACLINICE DE ECOGRAFIE - CRITERIUL DISPONIBILITATE</t>
  </si>
  <si>
    <t xml:space="preserve">Fond alocat </t>
  </si>
  <si>
    <t xml:space="preserve">3=col.2/total col.2* total fond </t>
  </si>
  <si>
    <t>KARSUS MEDICAL SRL</t>
  </si>
  <si>
    <t>PATRAU CAMELIA</t>
  </si>
  <si>
    <t xml:space="preserve">TOTAL CRITERII DE SELECTIE    </t>
  </si>
  <si>
    <t>Observatii</t>
  </si>
  <si>
    <t>Radu Gheorghe ȚIBICHI</t>
  </si>
  <si>
    <t>NOVADERM CLINIC (fost EXHAUSTIV GRUP)</t>
  </si>
  <si>
    <t>HERMA MED SRL</t>
  </si>
  <si>
    <t>CMI GALES CRISTINA</t>
  </si>
  <si>
    <t>CLINICA EQUILIBRUM</t>
  </si>
  <si>
    <t>puncte 2019</t>
  </si>
  <si>
    <t>-15p. (v. Ref. Ev.Contractare 160/22.11.2019)</t>
  </si>
  <si>
    <t xml:space="preserve"> Fond evaluare(90%)</t>
  </si>
  <si>
    <t>-7,5p. (v. Ref. Ev.Contractare 45/06.11.2020)</t>
  </si>
  <si>
    <t>AMBULATORIU DE SPECIALITATE PARACLINIC  ECOGRAFII -  MARTIE 2021</t>
  </si>
  <si>
    <t>26/02/2021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</si>
</sst>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dd/mm/yy;@"/>
  </numFmts>
  <fonts count="2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2" applyNumberFormat="0" applyAlignment="0" applyProtection="0"/>
    <xf numFmtId="0" fontId="13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0" borderId="7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2" fillId="20" borderId="9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138">
    <xf numFmtId="0" fontId="0" fillId="0" borderId="0" xfId="0" applyNumberFormat="1" applyBorder="1" applyAlignment="1">
      <alignment/>
    </xf>
    <xf numFmtId="0" fontId="0" fillId="0" borderId="11" xfId="58" applyFont="1" applyFill="1" applyBorder="1" applyAlignment="1">
      <alignment horizontal="center" vertical="center"/>
      <protection/>
    </xf>
    <xf numFmtId="4" fontId="0" fillId="0" borderId="11" xfId="57" applyNumberFormat="1" applyFont="1" applyFill="1" applyBorder="1" applyAlignment="1">
      <alignment horizontal="center" vertical="center"/>
      <protection/>
    </xf>
    <xf numFmtId="2" fontId="8" fillId="0" borderId="12" xfId="57" applyNumberFormat="1" applyFont="1" applyFill="1" applyBorder="1" applyAlignment="1">
      <alignment horizontal="center" vertical="center"/>
      <protection/>
    </xf>
    <xf numFmtId="3" fontId="8" fillId="0" borderId="13" xfId="57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1" fontId="8" fillId="0" borderId="14" xfId="57" applyNumberFormat="1" applyFont="1" applyFill="1" applyBorder="1" applyAlignment="1">
      <alignment vertical="center"/>
      <protection/>
    </xf>
    <xf numFmtId="1" fontId="8" fillId="0" borderId="1" xfId="57" applyNumberFormat="1" applyFont="1" applyFill="1" applyBorder="1" applyAlignment="1">
      <alignment horizontal="center" vertical="center"/>
      <protection/>
    </xf>
    <xf numFmtId="3" fontId="8" fillId="0" borderId="1" xfId="57" applyNumberFormat="1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vertical="center"/>
      <protection/>
    </xf>
    <xf numFmtId="0" fontId="0" fillId="0" borderId="14" xfId="57" applyFont="1" applyFill="1" applyBorder="1" applyAlignment="1">
      <alignment vertical="center"/>
      <protection/>
    </xf>
    <xf numFmtId="4" fontId="0" fillId="0" borderId="15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8" fillId="0" borderId="1" xfId="57" applyFont="1" applyFill="1" applyBorder="1" applyAlignment="1">
      <alignment vertical="center"/>
      <protection/>
    </xf>
    <xf numFmtId="4" fontId="8" fillId="0" borderId="1" xfId="57" applyNumberFormat="1" applyFont="1" applyFill="1" applyBorder="1" applyAlignment="1">
      <alignment vertical="center"/>
      <protection/>
    </xf>
    <xf numFmtId="4" fontId="8" fillId="0" borderId="15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2" fontId="8" fillId="0" borderId="1" xfId="57" applyNumberFormat="1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0" fontId="0" fillId="0" borderId="18" xfId="57" applyFont="1" applyFill="1" applyBorder="1" applyAlignment="1">
      <alignment vertical="center"/>
      <protection/>
    </xf>
    <xf numFmtId="2" fontId="8" fillId="0" borderId="0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8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4" fontId="8" fillId="0" borderId="11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4" fontId="8" fillId="0" borderId="20" xfId="57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4" fontId="4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7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" fontId="0" fillId="0" borderId="14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8" fillId="0" borderId="21" xfId="57" applyNumberFormat="1" applyFont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0" fontId="0" fillId="0" borderId="14" xfId="57" applyFont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3" fontId="8" fillId="0" borderId="1" xfId="57" applyNumberFormat="1" applyFont="1" applyFill="1" applyBorder="1" applyAlignment="1">
      <alignment vertical="center"/>
      <protection/>
    </xf>
    <xf numFmtId="0" fontId="0" fillId="0" borderId="17" xfId="57" applyFont="1" applyBorder="1" applyAlignment="1">
      <alignment vertical="center"/>
      <protection/>
    </xf>
    <xf numFmtId="0" fontId="8" fillId="23" borderId="12" xfId="57" applyFont="1" applyFill="1" applyBorder="1" applyAlignment="1">
      <alignment vertical="center"/>
      <protection/>
    </xf>
    <xf numFmtId="4" fontId="8" fillId="0" borderId="12" xfId="57" applyNumberFormat="1" applyFont="1" applyFill="1" applyBorder="1" applyAlignment="1">
      <alignment vertical="center"/>
      <protection/>
    </xf>
    <xf numFmtId="4" fontId="8" fillId="0" borderId="22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2" fontId="8" fillId="0" borderId="0" xfId="0" applyNumberFormat="1" applyFont="1" applyBorder="1" applyAlignment="1">
      <alignment vertical="center"/>
    </xf>
    <xf numFmtId="0" fontId="0" fillId="0" borderId="19" xfId="57" applyFont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4" fontId="8" fillId="0" borderId="23" xfId="57" applyNumberFormat="1" applyFont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4" fontId="8" fillId="0" borderId="12" xfId="57" applyNumberFormat="1" applyFont="1" applyFill="1" applyBorder="1" applyAlignment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horizontal="right" vertical="center"/>
      <protection/>
    </xf>
    <xf numFmtId="0" fontId="3" fillId="0" borderId="0" xfId="57" applyFont="1" applyFill="1" applyAlignment="1">
      <alignment vertical="center"/>
      <protection/>
    </xf>
    <xf numFmtId="0" fontId="0" fillId="0" borderId="19" xfId="57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horizontal="center" vertical="center"/>
      <protection/>
    </xf>
    <xf numFmtId="1" fontId="8" fillId="0" borderId="0" xfId="57" applyNumberFormat="1" applyFont="1" applyFill="1" applyAlignment="1">
      <alignment horizontal="center"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8" fillId="0" borderId="17" xfId="57" applyFont="1" applyFill="1" applyBorder="1" applyAlignment="1">
      <alignment vertical="center"/>
      <protection/>
    </xf>
    <xf numFmtId="0" fontId="8" fillId="0" borderId="12" xfId="57" applyFont="1" applyFill="1" applyBorder="1" applyAlignment="1">
      <alignment vertical="center"/>
      <protection/>
    </xf>
    <xf numFmtId="4" fontId="8" fillId="0" borderId="12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2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1" fontId="8" fillId="0" borderId="15" xfId="57" applyNumberFormat="1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vertical="center"/>
      <protection/>
    </xf>
    <xf numFmtId="1" fontId="8" fillId="0" borderId="12" xfId="57" applyNumberFormat="1" applyFont="1" applyFill="1" applyBorder="1" applyAlignment="1">
      <alignment horizontal="center" vertical="center"/>
      <protection/>
    </xf>
    <xf numFmtId="0" fontId="0" fillId="0" borderId="24" xfId="0" applyNumberFormat="1" applyFont="1" applyFill="1" applyBorder="1" applyAlignment="1">
      <alignment vertical="center" wrapText="1"/>
    </xf>
    <xf numFmtId="4" fontId="8" fillId="0" borderId="24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12" xfId="58" applyNumberFormat="1" applyFont="1" applyFill="1" applyBorder="1" applyAlignment="1">
      <alignment horizontal="center" vertical="center"/>
      <protection/>
    </xf>
    <xf numFmtId="0" fontId="0" fillId="0" borderId="25" xfId="57" applyFont="1" applyFill="1" applyBorder="1" applyAlignment="1">
      <alignment vertical="center"/>
      <protection/>
    </xf>
    <xf numFmtId="0" fontId="0" fillId="0" borderId="14" xfId="57" applyFont="1" applyFill="1" applyBorder="1" applyAlignment="1">
      <alignment vertical="center"/>
      <protection/>
    </xf>
    <xf numFmtId="0" fontId="0" fillId="0" borderId="14" xfId="57" applyFont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23" xfId="57" applyNumberFormat="1" applyFont="1" applyFill="1" applyBorder="1" applyAlignment="1">
      <alignment horizontal="center" vertical="center" wrapText="1"/>
      <protection/>
    </xf>
    <xf numFmtId="1" fontId="8" fillId="0" borderId="22" xfId="57" applyNumberFormat="1" applyFont="1" applyFill="1" applyBorder="1" applyAlignment="1">
      <alignment horizontal="center" vertical="center"/>
      <protection/>
    </xf>
    <xf numFmtId="4" fontId="0" fillId="0" borderId="26" xfId="57" applyNumberFormat="1" applyFont="1" applyFill="1" applyBorder="1" applyAlignment="1">
      <alignment vertical="center"/>
      <protection/>
    </xf>
    <xf numFmtId="4" fontId="8" fillId="0" borderId="22" xfId="57" applyNumberFormat="1" applyFont="1" applyFill="1" applyBorder="1" applyAlignment="1">
      <alignment vertical="center"/>
      <protection/>
    </xf>
    <xf numFmtId="4" fontId="0" fillId="0" borderId="15" xfId="57" applyNumberFormat="1" applyFont="1" applyFill="1" applyBorder="1" applyAlignment="1">
      <alignment vertical="center"/>
      <protection/>
    </xf>
    <xf numFmtId="49" fontId="0" fillId="24" borderId="16" xfId="57" applyNumberFormat="1" applyFont="1" applyFill="1" applyBorder="1" applyAlignment="1">
      <alignment vertical="center" wrapText="1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8" fillId="24" borderId="27" xfId="57" applyNumberFormat="1" applyFont="1" applyFill="1" applyBorder="1" applyAlignment="1">
      <alignment horizontal="center" vertical="center" wrapText="1"/>
      <protection/>
    </xf>
    <xf numFmtId="4" fontId="8" fillId="24" borderId="28" xfId="57" applyNumberFormat="1" applyFont="1" applyFill="1" applyBorder="1" applyAlignment="1">
      <alignment horizontal="center" vertical="center" wrapText="1"/>
      <protection/>
    </xf>
    <xf numFmtId="0" fontId="8" fillId="0" borderId="0" xfId="57" applyFont="1" applyFill="1" applyAlignment="1">
      <alignment vertical="center" wrapText="1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57" applyFont="1" applyFill="1" applyAlignment="1">
      <alignment vertical="center" wrapText="1"/>
      <protection/>
    </xf>
    <xf numFmtId="0" fontId="0" fillId="0" borderId="0" xfId="0" applyNumberFormat="1" applyBorder="1" applyAlignment="1">
      <alignment vertical="center" wrapText="1"/>
    </xf>
    <xf numFmtId="2" fontId="7" fillId="0" borderId="0" xfId="57" applyNumberFormat="1" applyFont="1" applyFill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2" fontId="7" fillId="0" borderId="0" xfId="57" applyNumberFormat="1" applyFont="1" applyFill="1" applyAlignment="1">
      <alignment horizontal="center" vertical="center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57" applyFont="1" applyFill="1" applyAlignment="1">
      <alignment horizontal="center" vertical="center" wrapText="1"/>
      <protection/>
    </xf>
    <xf numFmtId="14" fontId="7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tabSelected="1" zoomScalePageLayoutView="0" workbookViewId="0" topLeftCell="A1">
      <selection activeCell="A25" sqref="A25:IV27"/>
    </sheetView>
  </sheetViews>
  <sheetFormatPr defaultColWidth="9.140625" defaultRowHeight="12.75"/>
  <cols>
    <col min="1" max="1" width="3.7109375" style="16" customWidth="1"/>
    <col min="2" max="2" width="34.140625" style="41" customWidth="1"/>
    <col min="3" max="3" width="15.00390625" style="14" customWidth="1"/>
    <col min="4" max="4" width="24.28125" style="17" customWidth="1"/>
    <col min="5" max="5" width="18.00390625" style="16" customWidth="1"/>
    <col min="6" max="16384" width="9.140625" style="16" customWidth="1"/>
  </cols>
  <sheetData>
    <row r="1" spans="1:4" s="6" customFormat="1" ht="29.25" customHeight="1">
      <c r="A1" s="128" t="s">
        <v>23</v>
      </c>
      <c r="B1" s="128"/>
      <c r="C1" s="128"/>
      <c r="D1" s="128"/>
    </row>
    <row r="2" spans="2:4" s="6" customFormat="1" ht="15" customHeight="1">
      <c r="B2" s="7"/>
      <c r="C2" s="10"/>
      <c r="D2" s="11"/>
    </row>
    <row r="3" spans="2:4" s="6" customFormat="1" ht="15" customHeight="1">
      <c r="B3" s="7"/>
      <c r="C3" s="10"/>
      <c r="D3" s="12" t="s">
        <v>8</v>
      </c>
    </row>
    <row r="4" spans="1:4" ht="15" customHeight="1">
      <c r="A4" s="13"/>
      <c r="B4" s="13"/>
      <c r="D4" s="15"/>
    </row>
    <row r="5" spans="2:3" ht="15" customHeight="1" thickBot="1">
      <c r="B5" s="120" t="s">
        <v>41</v>
      </c>
      <c r="C5" s="121"/>
    </row>
    <row r="6" spans="1:5" s="18" customFormat="1" ht="39">
      <c r="A6" s="44" t="s">
        <v>0</v>
      </c>
      <c r="B6" s="45" t="s">
        <v>1</v>
      </c>
      <c r="C6" s="43" t="s">
        <v>36</v>
      </c>
      <c r="D6" s="46" t="s">
        <v>2</v>
      </c>
      <c r="E6" s="122" t="s">
        <v>30</v>
      </c>
    </row>
    <row r="7" spans="1:5" s="22" customFormat="1" ht="26.25">
      <c r="A7" s="19">
        <v>0</v>
      </c>
      <c r="B7" s="20">
        <v>1</v>
      </c>
      <c r="C7" s="21">
        <v>2</v>
      </c>
      <c r="D7" s="99" t="s">
        <v>9</v>
      </c>
      <c r="E7" s="123"/>
    </row>
    <row r="8" spans="1:5" s="25" customFormat="1" ht="39">
      <c r="A8" s="108">
        <v>1</v>
      </c>
      <c r="B8" s="98" t="s">
        <v>13</v>
      </c>
      <c r="C8" s="111">
        <f>124.7-7.5</f>
        <v>117.2</v>
      </c>
      <c r="D8" s="24">
        <f>ROUND(C8/C$17*C$18,2)</f>
        <v>4811.78</v>
      </c>
      <c r="E8" s="119" t="s">
        <v>39</v>
      </c>
    </row>
    <row r="9" spans="1:5" s="18" customFormat="1" ht="12.75">
      <c r="A9" s="108">
        <f>A8+1</f>
        <v>2</v>
      </c>
      <c r="B9" s="110" t="s">
        <v>35</v>
      </c>
      <c r="C9" s="111">
        <v>34.67</v>
      </c>
      <c r="D9" s="118">
        <f aca="true" t="shared" si="0" ref="D9:D15">ROUND(C9/C$17*C$18,2)</f>
        <v>1423.42</v>
      </c>
      <c r="E9" s="100"/>
    </row>
    <row r="10" spans="1:5" s="18" customFormat="1" ht="12.75">
      <c r="A10" s="108">
        <f aca="true" t="shared" si="1" ref="A10:A16">A9+1</f>
        <v>3</v>
      </c>
      <c r="B10" s="112" t="s">
        <v>34</v>
      </c>
      <c r="C10" s="111">
        <v>34</v>
      </c>
      <c r="D10" s="118">
        <f t="shared" si="0"/>
        <v>1395.91</v>
      </c>
      <c r="E10" s="100"/>
    </row>
    <row r="11" spans="1:5" s="18" customFormat="1" ht="12.75">
      <c r="A11" s="108">
        <f t="shared" si="1"/>
        <v>4</v>
      </c>
      <c r="B11" s="112" t="s">
        <v>33</v>
      </c>
      <c r="C11" s="111">
        <v>115</v>
      </c>
      <c r="D11" s="118">
        <f t="shared" si="0"/>
        <v>4721.46</v>
      </c>
      <c r="E11" s="100"/>
    </row>
    <row r="12" spans="1:5" s="25" customFormat="1" ht="39">
      <c r="A12" s="108">
        <f t="shared" si="1"/>
        <v>5</v>
      </c>
      <c r="B12" s="112" t="s">
        <v>27</v>
      </c>
      <c r="C12" s="111">
        <v>50.5</v>
      </c>
      <c r="D12" s="118">
        <f>ROUND(C12/C$17*C$18,2)</f>
        <v>2073.34</v>
      </c>
      <c r="E12" s="119" t="s">
        <v>37</v>
      </c>
    </row>
    <row r="13" spans="1:5" s="25" customFormat="1" ht="26.25">
      <c r="A13" s="108">
        <f t="shared" si="1"/>
        <v>6</v>
      </c>
      <c r="B13" s="112" t="s">
        <v>32</v>
      </c>
      <c r="C13" s="111">
        <f>39.5</f>
        <v>39.5</v>
      </c>
      <c r="D13" s="24">
        <f>ROUND(C13/C$17*C$18,2)</f>
        <v>1621.72</v>
      </c>
      <c r="E13" s="26"/>
    </row>
    <row r="14" spans="1:5" s="25" customFormat="1" ht="12.75">
      <c r="A14" s="108">
        <f t="shared" si="1"/>
        <v>7</v>
      </c>
      <c r="B14" s="112" t="s">
        <v>28</v>
      </c>
      <c r="C14" s="111">
        <v>71.5</v>
      </c>
      <c r="D14" s="24">
        <f t="shared" si="0"/>
        <v>2935.52</v>
      </c>
      <c r="E14" s="26"/>
    </row>
    <row r="15" spans="1:5" s="25" customFormat="1" ht="12.75">
      <c r="A15" s="108">
        <f t="shared" si="1"/>
        <v>8</v>
      </c>
      <c r="B15" s="98" t="s">
        <v>20</v>
      </c>
      <c r="C15" s="76">
        <v>144.57999999999998</v>
      </c>
      <c r="D15" s="24">
        <f t="shared" si="0"/>
        <v>5935.9</v>
      </c>
      <c r="E15" s="26"/>
    </row>
    <row r="16" spans="1:5" s="25" customFormat="1" ht="12.75">
      <c r="A16" s="108">
        <f t="shared" si="1"/>
        <v>9</v>
      </c>
      <c r="B16" s="98" t="s">
        <v>14</v>
      </c>
      <c r="C16" s="76">
        <v>37</v>
      </c>
      <c r="D16" s="24">
        <f>ROUND(C16/C$17*C$18,2)-0.02</f>
        <v>1519.06</v>
      </c>
      <c r="E16" s="26"/>
    </row>
    <row r="17" spans="1:5" s="30" customFormat="1" ht="12.75">
      <c r="A17" s="23"/>
      <c r="B17" s="27" t="s">
        <v>3</v>
      </c>
      <c r="C17" s="28">
        <f>SUM(C8:C16)</f>
        <v>643.95</v>
      </c>
      <c r="D17" s="28">
        <f>SUM(D8:D16)</f>
        <v>26438.109999999997</v>
      </c>
      <c r="E17" s="26"/>
    </row>
    <row r="18" spans="1:5" s="30" customFormat="1" ht="12.75">
      <c r="A18" s="23"/>
      <c r="B18" s="31" t="s">
        <v>38</v>
      </c>
      <c r="C18" s="28">
        <f>C20*0.9</f>
        <v>26438.112</v>
      </c>
      <c r="D18" s="29"/>
      <c r="E18" s="26"/>
    </row>
    <row r="19" spans="1:5" s="30" customFormat="1" ht="12.75">
      <c r="A19" s="23"/>
      <c r="B19" s="31" t="s">
        <v>15</v>
      </c>
      <c r="C19" s="28"/>
      <c r="D19" s="29"/>
      <c r="E19" s="26"/>
    </row>
    <row r="20" spans="1:5" s="30" customFormat="1" ht="13.5" thickBot="1">
      <c r="A20" s="32"/>
      <c r="B20" s="3" t="s">
        <v>16</v>
      </c>
      <c r="C20" s="77">
        <v>29375.68</v>
      </c>
      <c r="D20" s="4"/>
      <c r="E20" s="33"/>
    </row>
    <row r="21" spans="2:4" s="30" customFormat="1" ht="12.75">
      <c r="B21" s="34"/>
      <c r="C21" s="35"/>
      <c r="D21" s="36"/>
    </row>
    <row r="22" spans="2:4" s="30" customFormat="1" ht="12.75">
      <c r="B22" s="34" t="s">
        <v>4</v>
      </c>
      <c r="C22" s="35">
        <f>ROUND(C18/C17,2)</f>
        <v>41.06</v>
      </c>
      <c r="D22" s="36"/>
    </row>
    <row r="23" spans="2:4" s="30" customFormat="1" ht="12.75">
      <c r="B23" s="34"/>
      <c r="C23" s="35"/>
      <c r="D23" s="36"/>
    </row>
    <row r="24" spans="2:4" s="30" customFormat="1" ht="12.75">
      <c r="B24" s="34"/>
      <c r="C24" s="36"/>
      <c r="D24" s="36"/>
    </row>
    <row r="25" spans="2:4" s="30" customFormat="1" ht="12.75">
      <c r="B25" s="34"/>
      <c r="C25" s="35"/>
      <c r="D25" s="35"/>
    </row>
    <row r="26" spans="2:4" s="30" customFormat="1" ht="12.75">
      <c r="B26" s="34"/>
      <c r="C26" s="35"/>
      <c r="D26" s="36"/>
    </row>
    <row r="27" spans="2:4" s="30" customFormat="1" ht="12.75">
      <c r="B27" s="34"/>
      <c r="C27" s="35"/>
      <c r="D27" s="36"/>
    </row>
    <row r="28" spans="2:4" s="30" customFormat="1" ht="12.75">
      <c r="B28" s="34"/>
      <c r="C28" s="35"/>
      <c r="D28" s="36"/>
    </row>
    <row r="29" s="30" customFormat="1" ht="12.75">
      <c r="D29" s="37"/>
    </row>
    <row r="30" s="30" customFormat="1" ht="12.75">
      <c r="D30" s="37"/>
    </row>
    <row r="31" spans="2:4" ht="16.5">
      <c r="B31" s="38"/>
      <c r="C31" s="39"/>
      <c r="D31" s="40"/>
    </row>
    <row r="32" spans="2:4" ht="16.5">
      <c r="B32" s="38"/>
      <c r="C32" s="39"/>
      <c r="D32" s="40"/>
    </row>
    <row r="33" spans="2:4" ht="16.5">
      <c r="B33" s="38"/>
      <c r="C33" s="39"/>
      <c r="D33" s="40"/>
    </row>
    <row r="34" spans="2:4" ht="16.5">
      <c r="B34" s="38"/>
      <c r="C34" s="39"/>
      <c r="D34" s="40"/>
    </row>
    <row r="35" spans="2:4" ht="16.5">
      <c r="B35" s="38"/>
      <c r="C35" s="39"/>
      <c r="D35" s="40"/>
    </row>
  </sheetData>
  <sheetProtection/>
  <mergeCells count="2">
    <mergeCell ref="E6:E7"/>
    <mergeCell ref="A1:D1"/>
  </mergeCells>
  <printOptions horizontalCentered="1" verticalCentered="1"/>
  <pageMargins left="0.196850393700787" right="0.196850393700787" top="0.393700787401575" bottom="0.196850393700787" header="0.31496062992126" footer="0.11811023622047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zoomScalePageLayoutView="0" workbookViewId="0" topLeftCell="A14">
      <selection activeCell="A36" sqref="A36:IV37"/>
    </sheetView>
  </sheetViews>
  <sheetFormatPr defaultColWidth="9.140625" defaultRowHeight="12.75" outlineLevelRow="1"/>
  <cols>
    <col min="1" max="1" width="4.00390625" style="56" customWidth="1"/>
    <col min="2" max="2" width="30.57421875" style="16" customWidth="1"/>
    <col min="3" max="3" width="18.8515625" style="16" customWidth="1"/>
    <col min="4" max="4" width="30.140625" style="56" customWidth="1"/>
    <col min="5" max="16384" width="9.140625" style="56" customWidth="1"/>
  </cols>
  <sheetData>
    <row r="1" spans="1:4" s="49" customFormat="1" ht="15" customHeight="1" hidden="1" outlineLevel="1">
      <c r="A1" s="47"/>
      <c r="B1" s="48"/>
      <c r="C1" s="5"/>
      <c r="D1" s="48"/>
    </row>
    <row r="2" spans="1:4" s="49" customFormat="1" ht="15" customHeight="1" hidden="1" outlineLevel="1">
      <c r="A2" s="47"/>
      <c r="B2" s="48"/>
      <c r="C2" s="5"/>
      <c r="D2" s="48"/>
    </row>
    <row r="3" spans="2:4" s="49" customFormat="1" ht="15" customHeight="1" hidden="1" outlineLevel="1">
      <c r="B3" s="6"/>
      <c r="C3" s="50" t="s">
        <v>6</v>
      </c>
      <c r="D3" s="50"/>
    </row>
    <row r="4" spans="2:4" s="49" customFormat="1" ht="15" customHeight="1" hidden="1" outlineLevel="1">
      <c r="B4" s="6"/>
      <c r="C4" s="51" t="s">
        <v>17</v>
      </c>
      <c r="D4" s="51"/>
    </row>
    <row r="5" spans="2:4" s="49" customFormat="1" ht="15" customHeight="1" hidden="1" outlineLevel="1">
      <c r="B5" s="6"/>
      <c r="C5" s="42" t="s">
        <v>31</v>
      </c>
      <c r="D5" s="50"/>
    </row>
    <row r="6" spans="2:4" s="49" customFormat="1" ht="15" customHeight="1" hidden="1" outlineLevel="1">
      <c r="B6" s="6"/>
      <c r="C6" s="50"/>
      <c r="D6" s="50"/>
    </row>
    <row r="7" spans="2:4" s="49" customFormat="1" ht="15" customHeight="1" hidden="1" outlineLevel="1">
      <c r="B7" s="6"/>
      <c r="C7" s="51" t="s">
        <v>7</v>
      </c>
      <c r="D7" s="51"/>
    </row>
    <row r="8" spans="2:4" s="49" customFormat="1" ht="31.5" customHeight="1" hidden="1" outlineLevel="1">
      <c r="B8" s="6"/>
      <c r="C8" s="133" t="s">
        <v>21</v>
      </c>
      <c r="D8" s="133"/>
    </row>
    <row r="9" spans="2:4" s="49" customFormat="1" ht="15" customHeight="1" hidden="1" outlineLevel="1">
      <c r="B9" s="6"/>
      <c r="C9" s="9" t="s">
        <v>5</v>
      </c>
      <c r="D9" s="9"/>
    </row>
    <row r="10" spans="2:4" s="49" customFormat="1" ht="15" customHeight="1" hidden="1" outlineLevel="1">
      <c r="B10" s="6"/>
      <c r="C10" s="9"/>
      <c r="D10" s="9"/>
    </row>
    <row r="11" spans="2:4" s="49" customFormat="1" ht="15" customHeight="1" hidden="1" outlineLevel="1">
      <c r="B11" s="6"/>
      <c r="C11" s="9"/>
      <c r="D11" s="9"/>
    </row>
    <row r="12" spans="2:3" s="49" customFormat="1" ht="15" customHeight="1" hidden="1" outlineLevel="1">
      <c r="B12" s="6"/>
      <c r="C12" s="6"/>
    </row>
    <row r="13" spans="1:4" s="49" customFormat="1" ht="15" customHeight="1" hidden="1" outlineLevel="1">
      <c r="A13" s="129"/>
      <c r="B13" s="129"/>
      <c r="C13" s="129"/>
      <c r="D13" s="129"/>
    </row>
    <row r="14" spans="1:4" s="49" customFormat="1" ht="15" customHeight="1" collapsed="1">
      <c r="A14" s="130" t="s">
        <v>24</v>
      </c>
      <c r="B14" s="130"/>
      <c r="C14" s="130"/>
      <c r="D14" s="130"/>
    </row>
    <row r="15" spans="2:3" s="49" customFormat="1" ht="15" customHeight="1">
      <c r="B15" s="6"/>
      <c r="C15" s="6"/>
    </row>
    <row r="16" spans="2:4" s="49" customFormat="1" ht="15" customHeight="1">
      <c r="B16" s="6"/>
      <c r="C16" s="6"/>
      <c r="D16" s="52" t="s">
        <v>22</v>
      </c>
    </row>
    <row r="17" spans="1:4" s="49" customFormat="1" ht="15" customHeight="1">
      <c r="A17" s="53"/>
      <c r="B17" s="54"/>
      <c r="C17" s="6"/>
      <c r="D17" s="55"/>
    </row>
    <row r="18" spans="2:3" ht="15" customHeight="1" thickBot="1">
      <c r="B18" s="131" t="str">
        <f>evaluare!B5</f>
        <v>26/02/2021</v>
      </c>
      <c r="C18" s="132"/>
    </row>
    <row r="19" spans="1:4" s="57" customFormat="1" ht="26.25">
      <c r="A19" s="73" t="s">
        <v>0</v>
      </c>
      <c r="B19" s="74" t="s">
        <v>1</v>
      </c>
      <c r="C19" s="43" t="s">
        <v>36</v>
      </c>
      <c r="D19" s="75" t="s">
        <v>25</v>
      </c>
    </row>
    <row r="20" spans="1:4" s="61" customFormat="1" ht="12.75">
      <c r="A20" s="58">
        <v>0</v>
      </c>
      <c r="B20" s="59">
        <v>1</v>
      </c>
      <c r="C20" s="59">
        <v>2</v>
      </c>
      <c r="D20" s="60" t="s">
        <v>26</v>
      </c>
    </row>
    <row r="21" spans="1:4" s="57" customFormat="1" ht="12.75">
      <c r="A21" s="109">
        <v>1</v>
      </c>
      <c r="B21" s="98" t="s">
        <v>13</v>
      </c>
      <c r="C21" s="63">
        <v>30</v>
      </c>
      <c r="D21" s="64">
        <f>ROUND(C21/C$30*C$31,2)</f>
        <v>2937.57</v>
      </c>
    </row>
    <row r="22" spans="1:4" s="57" customFormat="1" ht="12.75">
      <c r="A22" s="108">
        <f>A21+1</f>
        <v>2</v>
      </c>
      <c r="B22" s="110" t="s">
        <v>35</v>
      </c>
      <c r="C22" s="113">
        <v>0</v>
      </c>
      <c r="D22" s="64">
        <f aca="true" t="shared" si="0" ref="D22:D29">ROUND(C22/C$31*C$32,2)</f>
        <v>0</v>
      </c>
    </row>
    <row r="23" spans="1:4" s="57" customFormat="1" ht="12.75">
      <c r="A23" s="108">
        <f aca="true" t="shared" si="1" ref="A23:A29">A22+1</f>
        <v>3</v>
      </c>
      <c r="B23" s="112" t="s">
        <v>34</v>
      </c>
      <c r="C23" s="113">
        <v>0</v>
      </c>
      <c r="D23" s="64">
        <f t="shared" si="0"/>
        <v>0</v>
      </c>
    </row>
    <row r="24" spans="1:4" s="57" customFormat="1" ht="12.75">
      <c r="A24" s="108">
        <f t="shared" si="1"/>
        <v>4</v>
      </c>
      <c r="B24" s="112" t="s">
        <v>33</v>
      </c>
      <c r="C24" s="113">
        <v>0</v>
      </c>
      <c r="D24" s="64">
        <f t="shared" si="0"/>
        <v>0</v>
      </c>
    </row>
    <row r="25" spans="1:4" s="57" customFormat="1" ht="12.75">
      <c r="A25" s="108">
        <f t="shared" si="1"/>
        <v>5</v>
      </c>
      <c r="B25" s="112" t="s">
        <v>27</v>
      </c>
      <c r="C25" s="113">
        <v>0</v>
      </c>
      <c r="D25" s="64">
        <f t="shared" si="0"/>
        <v>0</v>
      </c>
    </row>
    <row r="26" spans="1:4" s="57" customFormat="1" ht="26.25">
      <c r="A26" s="108">
        <f t="shared" si="1"/>
        <v>6</v>
      </c>
      <c r="B26" s="112" t="s">
        <v>32</v>
      </c>
      <c r="C26" s="113">
        <v>0</v>
      </c>
      <c r="D26" s="64">
        <f t="shared" si="0"/>
        <v>0</v>
      </c>
    </row>
    <row r="27" spans="1:4" s="57" customFormat="1" ht="12.75">
      <c r="A27" s="108">
        <f t="shared" si="1"/>
        <v>7</v>
      </c>
      <c r="B27" s="98" t="s">
        <v>28</v>
      </c>
      <c r="C27" s="63">
        <v>0</v>
      </c>
      <c r="D27" s="64">
        <f t="shared" si="0"/>
        <v>0</v>
      </c>
    </row>
    <row r="28" spans="1:4" s="57" customFormat="1" ht="12.75">
      <c r="A28" s="108">
        <f t="shared" si="1"/>
        <v>8</v>
      </c>
      <c r="B28" s="98" t="s">
        <v>20</v>
      </c>
      <c r="C28" s="63">
        <v>0</v>
      </c>
      <c r="D28" s="64">
        <f t="shared" si="0"/>
        <v>0</v>
      </c>
    </row>
    <row r="29" spans="1:4" s="57" customFormat="1" ht="12.75">
      <c r="A29" s="108">
        <f t="shared" si="1"/>
        <v>9</v>
      </c>
      <c r="B29" s="98" t="s">
        <v>14</v>
      </c>
      <c r="C29" s="63">
        <v>0</v>
      </c>
      <c r="D29" s="64">
        <f t="shared" si="0"/>
        <v>0</v>
      </c>
    </row>
    <row r="30" spans="1:4" s="57" customFormat="1" ht="12.75">
      <c r="A30" s="62"/>
      <c r="B30" s="27" t="s">
        <v>3</v>
      </c>
      <c r="C30" s="65">
        <f>SUM(C21:C29)</f>
        <v>30</v>
      </c>
      <c r="D30" s="28">
        <f>SUM(D21:D29)</f>
        <v>2937.57</v>
      </c>
    </row>
    <row r="31" spans="1:4" s="57" customFormat="1" ht="13.5" thickBot="1">
      <c r="A31" s="66"/>
      <c r="B31" s="67" t="s">
        <v>11</v>
      </c>
      <c r="C31" s="68">
        <f>evaluare!C20*0.1</f>
        <v>2937.568</v>
      </c>
      <c r="D31" s="69"/>
    </row>
    <row r="32" spans="2:4" s="57" customFormat="1" ht="12.75">
      <c r="B32" s="25"/>
      <c r="C32" s="25"/>
      <c r="D32" s="70"/>
    </row>
    <row r="33" spans="2:4" s="57" customFormat="1" ht="12.75">
      <c r="B33" s="34" t="s">
        <v>4</v>
      </c>
      <c r="C33" s="35">
        <f>ROUND(C31/C30,2)</f>
        <v>97.92</v>
      </c>
      <c r="D33" s="71"/>
    </row>
    <row r="34" spans="2:4" s="57" customFormat="1" ht="12.75">
      <c r="B34" s="25"/>
      <c r="C34" s="36"/>
      <c r="D34" s="71"/>
    </row>
    <row r="35" spans="2:4" s="57" customFormat="1" ht="12.75">
      <c r="B35" s="37"/>
      <c r="C35" s="37"/>
      <c r="D35" s="72"/>
    </row>
    <row r="36" spans="1:3" s="57" customFormat="1" ht="12.75">
      <c r="A36" s="124"/>
      <c r="B36" s="125"/>
      <c r="C36" s="125"/>
    </row>
    <row r="37" spans="1:3" s="57" customFormat="1" ht="12.75">
      <c r="A37" s="126"/>
      <c r="B37" s="127"/>
      <c r="C37" s="127"/>
    </row>
  </sheetData>
  <sheetProtection/>
  <mergeCells count="6">
    <mergeCell ref="A37:C37"/>
    <mergeCell ref="A13:D13"/>
    <mergeCell ref="A14:D14"/>
    <mergeCell ref="A36:C36"/>
    <mergeCell ref="B18:C18"/>
    <mergeCell ref="C8:D8"/>
  </mergeCells>
  <printOptions horizontalCentered="1" verticalCentered="1"/>
  <pageMargins left="0.51" right="0.407480315" top="0.393700787401575" bottom="0.393700787401575" header="0.29" footer="0.31496062992126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SheetLayoutView="75" zoomScalePageLayoutView="0" workbookViewId="0" topLeftCell="A1">
      <selection activeCell="A27" sqref="A27:IV28"/>
    </sheetView>
  </sheetViews>
  <sheetFormatPr defaultColWidth="9.140625" defaultRowHeight="12.75" outlineLevelRow="1"/>
  <cols>
    <col min="1" max="1" width="3.8515625" style="82" customWidth="1"/>
    <col min="2" max="2" width="25.7109375" style="82" customWidth="1"/>
    <col min="3" max="3" width="18.28125" style="97" customWidth="1"/>
    <col min="4" max="5" width="15.8515625" style="97" customWidth="1"/>
    <col min="6" max="16384" width="9.140625" style="82" customWidth="1"/>
  </cols>
  <sheetData>
    <row r="1" spans="1:5" s="6" customFormat="1" ht="29.25" customHeight="1" outlineLevel="1">
      <c r="A1" s="137" t="s">
        <v>29</v>
      </c>
      <c r="B1" s="137"/>
      <c r="C1" s="137"/>
      <c r="D1" s="137"/>
      <c r="E1" s="137"/>
    </row>
    <row r="2" spans="1:5" s="6" customFormat="1" ht="33" customHeight="1" outlineLevel="1">
      <c r="A2" s="134" t="s">
        <v>40</v>
      </c>
      <c r="B2" s="134"/>
      <c r="C2" s="134"/>
      <c r="D2" s="134"/>
      <c r="E2" s="134"/>
    </row>
    <row r="3" spans="1:5" s="54" customFormat="1" ht="15" customHeight="1" outlineLevel="1">
      <c r="A3" s="137"/>
      <c r="B3" s="137"/>
      <c r="C3" s="137"/>
      <c r="D3" s="137"/>
      <c r="E3" s="137"/>
    </row>
    <row r="4" spans="1:5" s="54" customFormat="1" ht="15" customHeight="1" outlineLevel="1">
      <c r="A4" s="134"/>
      <c r="B4" s="134"/>
      <c r="C4" s="134"/>
      <c r="D4" s="134"/>
      <c r="E4" s="134"/>
    </row>
    <row r="5" spans="1:5" s="54" customFormat="1" ht="15" customHeight="1" outlineLevel="1">
      <c r="A5" s="78"/>
      <c r="B5" s="79"/>
      <c r="C5" s="79"/>
      <c r="D5" s="79"/>
      <c r="E5" s="79"/>
    </row>
    <row r="6" spans="1:5" s="6" customFormat="1" ht="15" customHeight="1" outlineLevel="1">
      <c r="A6" s="135"/>
      <c r="B6" s="136"/>
      <c r="C6" s="80"/>
      <c r="D6" s="8"/>
      <c r="E6" s="8"/>
    </row>
    <row r="7" spans="1:5" s="6" customFormat="1" ht="15" customHeight="1">
      <c r="A7" s="54"/>
      <c r="B7" s="131"/>
      <c r="C7" s="132"/>
      <c r="D7" s="11"/>
      <c r="E7" s="81" t="s">
        <v>18</v>
      </c>
    </row>
    <row r="8" spans="1:5" ht="15" customHeight="1" thickBot="1">
      <c r="A8" s="16"/>
      <c r="B8" s="131" t="str">
        <f>evaluare!B5</f>
        <v>26/02/2021</v>
      </c>
      <c r="C8" s="132"/>
      <c r="D8" s="17"/>
      <c r="E8" s="17"/>
    </row>
    <row r="9" spans="1:5" s="84" customFormat="1" ht="65.25" customHeight="1">
      <c r="A9" s="83" t="s">
        <v>0</v>
      </c>
      <c r="B9" s="1" t="s">
        <v>1</v>
      </c>
      <c r="C9" s="2" t="s">
        <v>3</v>
      </c>
      <c r="D9" s="2" t="s">
        <v>19</v>
      </c>
      <c r="E9" s="114" t="s">
        <v>12</v>
      </c>
    </row>
    <row r="10" spans="1:5" s="85" customFormat="1" ht="13.5" thickBot="1">
      <c r="A10" s="105">
        <v>0</v>
      </c>
      <c r="B10" s="106">
        <v>1</v>
      </c>
      <c r="C10" s="101">
        <v>2</v>
      </c>
      <c r="D10" s="101">
        <v>3</v>
      </c>
      <c r="E10" s="115">
        <v>4</v>
      </c>
    </row>
    <row r="11" spans="1:7" s="30" customFormat="1" ht="12.75">
      <c r="A11" s="107">
        <v>1</v>
      </c>
      <c r="B11" s="102" t="s">
        <v>13</v>
      </c>
      <c r="C11" s="103">
        <f aca="true" t="shared" si="0" ref="C11:C19">SUM(D11:E11)</f>
        <v>7749.35</v>
      </c>
      <c r="D11" s="104">
        <f>evaluare!D8</f>
        <v>4811.78</v>
      </c>
      <c r="E11" s="116">
        <f>disp!D21</f>
        <v>2937.57</v>
      </c>
      <c r="F11" s="86"/>
      <c r="G11" s="86"/>
    </row>
    <row r="12" spans="1:7" s="30" customFormat="1" ht="12.75">
      <c r="A12" s="108">
        <f>A11+1</f>
        <v>2</v>
      </c>
      <c r="B12" s="110" t="s">
        <v>35</v>
      </c>
      <c r="C12" s="28">
        <f>SUM(D12:E12)</f>
        <v>1423.42</v>
      </c>
      <c r="D12" s="76">
        <f>evaluare!D9</f>
        <v>1423.42</v>
      </c>
      <c r="E12" s="64">
        <f>disp!D22</f>
        <v>0</v>
      </c>
      <c r="F12" s="86"/>
      <c r="G12" s="86"/>
    </row>
    <row r="13" spans="1:7" s="30" customFormat="1" ht="12.75">
      <c r="A13" s="108">
        <f aca="true" t="shared" si="1" ref="A13:A19">A12+1</f>
        <v>3</v>
      </c>
      <c r="B13" s="112" t="s">
        <v>34</v>
      </c>
      <c r="C13" s="28">
        <f>SUM(D13:E13)</f>
        <v>1395.91</v>
      </c>
      <c r="D13" s="76">
        <f>evaluare!D10</f>
        <v>1395.91</v>
      </c>
      <c r="E13" s="64">
        <f>disp!D23</f>
        <v>0</v>
      </c>
      <c r="F13" s="86"/>
      <c r="G13" s="86"/>
    </row>
    <row r="14" spans="1:7" s="30" customFormat="1" ht="12.75">
      <c r="A14" s="108">
        <f t="shared" si="1"/>
        <v>4</v>
      </c>
      <c r="B14" s="112" t="s">
        <v>33</v>
      </c>
      <c r="C14" s="28">
        <f>SUM(D14:E14)</f>
        <v>4721.46</v>
      </c>
      <c r="D14" s="76">
        <f>evaluare!D11</f>
        <v>4721.46</v>
      </c>
      <c r="E14" s="64">
        <f>disp!D24</f>
        <v>0</v>
      </c>
      <c r="F14" s="86"/>
      <c r="G14" s="86"/>
    </row>
    <row r="15" spans="1:7" s="30" customFormat="1" ht="12.75">
      <c r="A15" s="108">
        <f t="shared" si="1"/>
        <v>5</v>
      </c>
      <c r="B15" s="98" t="s">
        <v>27</v>
      </c>
      <c r="C15" s="28">
        <f t="shared" si="0"/>
        <v>2073.34</v>
      </c>
      <c r="D15" s="76">
        <f>evaluare!D12</f>
        <v>2073.34</v>
      </c>
      <c r="E15" s="64">
        <f>disp!D25</f>
        <v>0</v>
      </c>
      <c r="F15" s="86"/>
      <c r="G15" s="86"/>
    </row>
    <row r="16" spans="1:7" s="30" customFormat="1" ht="26.25">
      <c r="A16" s="108">
        <f t="shared" si="1"/>
        <v>6</v>
      </c>
      <c r="B16" s="98" t="s">
        <v>32</v>
      </c>
      <c r="C16" s="28">
        <f>SUM(D16:E16)</f>
        <v>1621.72</v>
      </c>
      <c r="D16" s="76">
        <f>evaluare!D13</f>
        <v>1621.72</v>
      </c>
      <c r="E16" s="64">
        <f>disp!D26</f>
        <v>0</v>
      </c>
      <c r="F16" s="86"/>
      <c r="G16" s="86"/>
    </row>
    <row r="17" spans="1:7" s="30" customFormat="1" ht="12.75">
      <c r="A17" s="108">
        <f t="shared" si="1"/>
        <v>7</v>
      </c>
      <c r="B17" s="98" t="s">
        <v>28</v>
      </c>
      <c r="C17" s="28">
        <f t="shared" si="0"/>
        <v>2935.52</v>
      </c>
      <c r="D17" s="76">
        <f>evaluare!D14</f>
        <v>2935.52</v>
      </c>
      <c r="E17" s="64">
        <f>disp!D27</f>
        <v>0</v>
      </c>
      <c r="F17" s="86"/>
      <c r="G17" s="86"/>
    </row>
    <row r="18" spans="1:7" s="30" customFormat="1" ht="12.75">
      <c r="A18" s="108">
        <f t="shared" si="1"/>
        <v>8</v>
      </c>
      <c r="B18" s="98" t="s">
        <v>20</v>
      </c>
      <c r="C18" s="28">
        <f t="shared" si="0"/>
        <v>5935.9</v>
      </c>
      <c r="D18" s="76">
        <f>evaluare!D15</f>
        <v>5935.9</v>
      </c>
      <c r="E18" s="64">
        <f>disp!D28</f>
        <v>0</v>
      </c>
      <c r="F18" s="86"/>
      <c r="G18" s="86"/>
    </row>
    <row r="19" spans="1:7" s="30" customFormat="1" ht="12.75">
      <c r="A19" s="108">
        <f t="shared" si="1"/>
        <v>9</v>
      </c>
      <c r="B19" s="98" t="s">
        <v>14</v>
      </c>
      <c r="C19" s="28">
        <f t="shared" si="0"/>
        <v>1519.06</v>
      </c>
      <c r="D19" s="76">
        <f>evaluare!D16</f>
        <v>1519.06</v>
      </c>
      <c r="E19" s="64">
        <f>disp!D29</f>
        <v>0</v>
      </c>
      <c r="F19" s="86"/>
      <c r="G19" s="86"/>
    </row>
    <row r="20" spans="1:7" s="91" customFormat="1" ht="13.5" thickBot="1">
      <c r="A20" s="87"/>
      <c r="B20" s="88" t="s">
        <v>3</v>
      </c>
      <c r="C20" s="89">
        <f>SUM(C11:C19)</f>
        <v>29375.680000000004</v>
      </c>
      <c r="D20" s="89">
        <f>SUM(D11:D19)</f>
        <v>26438.109999999997</v>
      </c>
      <c r="E20" s="117">
        <f>SUM(E11:E19)</f>
        <v>2937.57</v>
      </c>
      <c r="F20" s="90"/>
      <c r="G20" s="90"/>
    </row>
    <row r="21" spans="3:7" s="30" customFormat="1" ht="12.75" hidden="1">
      <c r="C21" s="86" t="e">
        <f>#REF!/0.76</f>
        <v>#REF!</v>
      </c>
      <c r="D21" s="86" t="e">
        <f>#REF!/$C21</f>
        <v>#REF!</v>
      </c>
      <c r="E21" s="86" t="e">
        <f>#REF!/$C21</f>
        <v>#REF!</v>
      </c>
      <c r="F21" s="86"/>
      <c r="G21" s="86"/>
    </row>
    <row r="22" spans="3:7" s="30" customFormat="1" ht="12.75">
      <c r="C22" s="86"/>
      <c r="D22" s="86"/>
      <c r="E22" s="86"/>
      <c r="F22" s="86"/>
      <c r="G22" s="86"/>
    </row>
    <row r="23" spans="3:7" s="30" customFormat="1" ht="12.75">
      <c r="C23" s="86"/>
      <c r="D23" s="86"/>
      <c r="E23" s="86"/>
      <c r="F23" s="86"/>
      <c r="G23" s="86"/>
    </row>
    <row r="24" spans="2:7" s="92" customFormat="1" ht="12.75">
      <c r="B24" s="92" t="s">
        <v>10</v>
      </c>
      <c r="C24" s="93"/>
      <c r="D24" s="93">
        <f>evaluare!C22</f>
        <v>41.06</v>
      </c>
      <c r="E24" s="93">
        <f>disp!C33</f>
        <v>97.92</v>
      </c>
      <c r="F24" s="93"/>
      <c r="G24" s="93"/>
    </row>
    <row r="25" spans="3:7" s="92" customFormat="1" ht="12.75">
      <c r="C25" s="93"/>
      <c r="D25" s="93"/>
      <c r="E25" s="93"/>
      <c r="F25" s="93"/>
      <c r="G25" s="93"/>
    </row>
    <row r="26" spans="3:7" s="92" customFormat="1" ht="12.75">
      <c r="C26" s="93"/>
      <c r="D26" s="93"/>
      <c r="E26" s="93"/>
      <c r="F26" s="93"/>
      <c r="G26" s="93"/>
    </row>
    <row r="27" spans="1:5" s="91" customFormat="1" ht="12.75">
      <c r="A27" s="124"/>
      <c r="B27" s="125"/>
      <c r="C27" s="125"/>
      <c r="D27" s="94"/>
      <c r="E27" s="95"/>
    </row>
    <row r="28" spans="1:5" s="30" customFormat="1" ht="12.75">
      <c r="A28" s="126"/>
      <c r="B28" s="127"/>
      <c r="C28" s="127"/>
      <c r="D28" s="96"/>
      <c r="E28" s="25"/>
    </row>
    <row r="29" spans="1:5" ht="15">
      <c r="A29" s="6"/>
      <c r="B29" s="6"/>
      <c r="C29" s="11"/>
      <c r="D29" s="11"/>
      <c r="E29" s="11"/>
    </row>
    <row r="30" spans="1:5" ht="15">
      <c r="A30" s="6"/>
      <c r="B30" s="6"/>
      <c r="C30" s="11"/>
      <c r="D30" s="11"/>
      <c r="E30" s="11"/>
    </row>
    <row r="31" spans="1:5" ht="15">
      <c r="A31" s="6"/>
      <c r="B31" s="6"/>
      <c r="C31" s="11"/>
      <c r="D31" s="11"/>
      <c r="E31" s="11"/>
    </row>
    <row r="32" spans="1:5" ht="15">
      <c r="A32" s="6"/>
      <c r="B32" s="6"/>
      <c r="C32" s="11"/>
      <c r="D32" s="11"/>
      <c r="E32" s="11"/>
    </row>
    <row r="33" spans="1:5" ht="15">
      <c r="A33" s="6"/>
      <c r="B33" s="6"/>
      <c r="C33" s="11"/>
      <c r="D33" s="11"/>
      <c r="E33" s="11"/>
    </row>
    <row r="34" spans="1:5" ht="15">
      <c r="A34" s="6"/>
      <c r="B34" s="6"/>
      <c r="C34" s="11"/>
      <c r="D34" s="11"/>
      <c r="E34" s="11"/>
    </row>
    <row r="35" spans="1:5" ht="15">
      <c r="A35" s="6"/>
      <c r="B35" s="6"/>
      <c r="C35" s="11"/>
      <c r="D35" s="11"/>
      <c r="E35" s="11"/>
    </row>
    <row r="36" spans="1:5" ht="15">
      <c r="A36" s="6"/>
      <c r="B36" s="6"/>
      <c r="C36" s="11"/>
      <c r="D36" s="11"/>
      <c r="E36" s="11"/>
    </row>
    <row r="37" spans="1:5" ht="15">
      <c r="A37" s="6"/>
      <c r="B37" s="6"/>
      <c r="C37" s="11"/>
      <c r="D37" s="11"/>
      <c r="E37" s="11"/>
    </row>
    <row r="38" spans="1:5" ht="15">
      <c r="A38" s="6"/>
      <c r="B38" s="6"/>
      <c r="C38" s="11"/>
      <c r="D38" s="11"/>
      <c r="E38" s="11"/>
    </row>
    <row r="39" spans="1:5" ht="15">
      <c r="A39" s="6"/>
      <c r="B39" s="6"/>
      <c r="C39" s="11"/>
      <c r="D39" s="11"/>
      <c r="E39" s="11"/>
    </row>
    <row r="40" spans="1:5" ht="15">
      <c r="A40" s="6"/>
      <c r="B40" s="6"/>
      <c r="C40" s="11"/>
      <c r="D40" s="11"/>
      <c r="E40" s="11"/>
    </row>
    <row r="41" spans="1:5" ht="15">
      <c r="A41" s="6"/>
      <c r="B41" s="6"/>
      <c r="C41" s="11"/>
      <c r="D41" s="11"/>
      <c r="E41" s="11"/>
    </row>
    <row r="42" spans="1:5" ht="15">
      <c r="A42" s="6"/>
      <c r="B42" s="6"/>
      <c r="C42" s="11"/>
      <c r="D42" s="11"/>
      <c r="E42" s="11"/>
    </row>
    <row r="43" spans="1:5" ht="15">
      <c r="A43" s="6"/>
      <c r="B43" s="6"/>
      <c r="C43" s="11"/>
      <c r="D43" s="11"/>
      <c r="E43" s="11"/>
    </row>
    <row r="44" spans="1:5" ht="15">
      <c r="A44" s="6"/>
      <c r="B44" s="6"/>
      <c r="C44" s="11"/>
      <c r="D44" s="11"/>
      <c r="E44" s="11"/>
    </row>
    <row r="45" spans="1:5" ht="15">
      <c r="A45" s="6"/>
      <c r="B45" s="6"/>
      <c r="C45" s="11"/>
      <c r="D45" s="11"/>
      <c r="E45" s="11"/>
    </row>
    <row r="46" spans="1:5" ht="15">
      <c r="A46" s="6"/>
      <c r="B46" s="6"/>
      <c r="C46" s="11"/>
      <c r="D46" s="11"/>
      <c r="E46" s="11"/>
    </row>
  </sheetData>
  <sheetProtection/>
  <mergeCells count="9">
    <mergeCell ref="A28:C28"/>
    <mergeCell ref="A27:C27"/>
    <mergeCell ref="B7:C7"/>
    <mergeCell ref="B8:C8"/>
    <mergeCell ref="A2:E2"/>
    <mergeCell ref="A4:E4"/>
    <mergeCell ref="A6:B6"/>
    <mergeCell ref="A1:E1"/>
    <mergeCell ref="A3:E3"/>
  </mergeCells>
  <printOptions horizontalCentered="1" verticalCentered="1"/>
  <pageMargins left="0" right="0" top="0.196850393700787" bottom="0.196850393700787" header="0.31496062992126" footer="0.31496062992126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2021-02-28T09:01:21Z</cp:lastPrinted>
  <dcterms:created xsi:type="dcterms:W3CDTF">2003-02-20T14:27:52Z</dcterms:created>
  <dcterms:modified xsi:type="dcterms:W3CDTF">2021-03-03T09:27:27Z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