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" windowWidth="11268" windowHeight="6492" tabRatio="657" activeTab="0"/>
  </bookViews>
  <sheets>
    <sheet name="evaluare" sheetId="1" r:id="rId1"/>
    <sheet name="disp" sheetId="2" r:id="rId2"/>
    <sheet name="TOTAL" sheetId="3" r:id="rId3"/>
  </sheets>
  <externalReferences>
    <externalReference r:id="rId6"/>
  </externalReferences>
  <definedNames>
    <definedName name="&#13;">#REF!</definedName>
    <definedName name="Balneo_06">'[1]Balneo_06'!$A$1:$D$18</definedName>
    <definedName name="Balneo_pr_sem_I_06">#REF!</definedName>
    <definedName name="Balneo_pr_sem_II_06">#REF!</definedName>
    <definedName name="Balneo_sem_I_06">'[1]Balneo_sem_I_06_c'!$A$1:$D$19</definedName>
    <definedName name="Balneo_sem_II_06">'[1]Balneo_sem_II_06_c'!$A$1:$D$19</definedName>
    <definedName name="pac_lab_06">#REF!</definedName>
    <definedName name="paracl_06_nv">#REF!</definedName>
    <definedName name="paracl_06_v">#REF!</definedName>
    <definedName name="_xlnm.Print_Area" localSheetId="1">'disp'!$A$1:$D$35</definedName>
    <definedName name="_xlnm.Print_Area" localSheetId="0">'evaluare'!$A$1:$E$24</definedName>
    <definedName name="_xlnm.Print_Area" localSheetId="2">'TOTAL'!$A$1:$E$26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<sst xmlns="http://schemas.openxmlformats.org/spreadsheetml/2006/main" count="71" uniqueCount="43">
  <si>
    <t>Nr.crt.</t>
  </si>
  <si>
    <t>FURNIZOR</t>
  </si>
  <si>
    <t>Fond alocat 1</t>
  </si>
  <si>
    <t>TOTAL</t>
  </si>
  <si>
    <t>VAL.PUNCT=</t>
  </si>
  <si>
    <t>Margareta MIRON</t>
  </si>
  <si>
    <t>Aprobat,</t>
  </si>
  <si>
    <t>Avizat,</t>
  </si>
  <si>
    <t>ANEXA NR.   2</t>
  </si>
  <si>
    <t>3=col.2/total col.2*  total fond 1</t>
  </si>
  <si>
    <t>VALOARE PUNCT</t>
  </si>
  <si>
    <t>FOND DISPONIBILITATE ( 10%)</t>
  </si>
  <si>
    <t>disponibilitate 10%</t>
  </si>
  <si>
    <t>CARDIOMED SRL</t>
  </si>
  <si>
    <t>CMI STEFANIU</t>
  </si>
  <si>
    <t>Fond dupa redistribuire</t>
  </si>
  <si>
    <t>FOND TOTAL ALOCAT ECOGRAFII</t>
  </si>
  <si>
    <t>PRESEDINTE DIRECTOR GENERAL</t>
  </si>
  <si>
    <t>ANEXA NR. 1</t>
  </si>
  <si>
    <t>evaluare 90%</t>
  </si>
  <si>
    <t>SP. PASCANI</t>
  </si>
  <si>
    <t>DIRECTOR EXECUTIV DIRECTIA RELATII CONTRACTUALE</t>
  </si>
  <si>
    <t>ANEXA NR.   3</t>
  </si>
  <si>
    <t>SERVICII PARACLINICE DE ECOGRAFIE - CRITERIUL EVALUARE RESURSE</t>
  </si>
  <si>
    <t>SERVICII PARACLINICE DE ECOGRAFIE - CRITERIUL DISPONIBILITATE</t>
  </si>
  <si>
    <t xml:space="preserve">Fond alocat </t>
  </si>
  <si>
    <t xml:space="preserve">3=col.2/total col.2* total fond </t>
  </si>
  <si>
    <t>KARSUS MEDICAL SRL</t>
  </si>
  <si>
    <t>PATRAU CAMELIA</t>
  </si>
  <si>
    <t>Observatii</t>
  </si>
  <si>
    <t>Radu Gheorghe ȚIBICHI</t>
  </si>
  <si>
    <t>DIF.2017 FATA DE 2017</t>
  </si>
  <si>
    <t>HERMA MED SRL</t>
  </si>
  <si>
    <t>CMI GALES CRISTINA</t>
  </si>
  <si>
    <t>puncte 2019</t>
  </si>
  <si>
    <t>-15p. (v. Ref. Ev.Contractare 160/22.11.2019)</t>
  </si>
  <si>
    <t xml:space="preserve"> Fond evaluare(90%)</t>
  </si>
  <si>
    <t>-7,5p. (v. Ref. Ev.Contractare 45/06.11.2020)</t>
  </si>
  <si>
    <t xml:space="preserve">NOVADERM CLINIC (fost EXHAUSTIV GRUP - incetare cu 01.05.2021) </t>
  </si>
  <si>
    <t>incetare cu 01.05.2021</t>
  </si>
  <si>
    <t>29/04/2021</t>
  </si>
  <si>
    <t>AMBULATORIU DE SPECIALITATE PARACLINIC  ECOGRAFII -  IUNIE 2021</t>
  </si>
  <si>
    <t>CLINICA EQUILIBRUM (incetare cu 01.05.2021)</t>
  </si>
</sst>
</file>

<file path=xl/styles.xml><?xml version="1.0" encoding="utf-8"?>
<styleSheet xmlns="http://schemas.openxmlformats.org/spreadsheetml/2006/main">
  <numFmts count="6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_(* #,##0_);_(* \(#,##0\);_(* &quot;-&quot;??_);_(@_)"/>
    <numFmt numFmtId="197" formatCode="#,##0.0"/>
    <numFmt numFmtId="198" formatCode="0.0000"/>
    <numFmt numFmtId="199" formatCode="[$€-2]\ #,##0.00_);[Red]\([$€-2]\ #,##0.00\)"/>
    <numFmt numFmtId="200" formatCode="[$-409]dddd\,\ mmmm\ dd\,\ yyyy"/>
    <numFmt numFmtId="201" formatCode="[$-409]h:mm:ss\ AM/PM"/>
    <numFmt numFmtId="202" formatCode="0.0"/>
    <numFmt numFmtId="203" formatCode="0.0000000000"/>
    <numFmt numFmtId="204" formatCode="#,##0.00;[Red]#,##0.00"/>
    <numFmt numFmtId="205" formatCode="&quot;$&quot;#,##0.00"/>
    <numFmt numFmtId="206" formatCode="#,##0\ &quot;$&quot;;\-#,##0\ &quot;$&quot;"/>
    <numFmt numFmtId="207" formatCode="#,##0\ &quot;$&quot;;[Red]\-#,##0\ &quot;$&quot;"/>
    <numFmt numFmtId="208" formatCode="#,##0.00\ &quot;$&quot;;\-#,##0.00\ &quot;$&quot;"/>
    <numFmt numFmtId="209" formatCode="#,##0.00\ &quot;$&quot;;[Red]\-#,##0.00\ &quot;$&quot;"/>
    <numFmt numFmtId="210" formatCode="_-* #,##0\ &quot;$&quot;_-;\-* #,##0\ &quot;$&quot;_-;_-* &quot;-&quot;\ &quot;$&quot;_-;_-@_-"/>
    <numFmt numFmtId="211" formatCode="_-* #,##0\ _$_-;\-* #,##0\ _$_-;_-* &quot;-&quot;\ _$_-;_-@_-"/>
    <numFmt numFmtId="212" formatCode="_-* #,##0.00\ &quot;$&quot;_-;\-* #,##0.00\ &quot;$&quot;_-;_-* &quot;-&quot;??\ &quot;$&quot;_-;_-@_-"/>
    <numFmt numFmtId="213" formatCode="_-* #,##0.00\ _$_-;\-* #,##0.00\ _$_-;_-* &quot;-&quot;??\ _$_-;_-@_-"/>
    <numFmt numFmtId="214" formatCode="0.00000"/>
    <numFmt numFmtId="215" formatCode="0.00000000"/>
    <numFmt numFmtId="216" formatCode="#,##0.000000000000000000000"/>
    <numFmt numFmtId="217" formatCode="[$-418]d\ mmmm\ yyyy"/>
    <numFmt numFmtId="218" formatCode="#,##0.0000"/>
    <numFmt numFmtId="219" formatCode="#,##0.000000"/>
    <numFmt numFmtId="220" formatCode="0.000"/>
    <numFmt numFmtId="221" formatCode="[$-418]dddd\,\ d\ mmmm\ yyyy"/>
    <numFmt numFmtId="222" formatCode="dd/mm/yy;@"/>
  </numFmts>
  <fonts count="3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3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5">
    <xf numFmtId="3" fontId="0" fillId="0" borderId="1" applyNumberFormat="0" applyFont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2" applyNumberFormat="0" applyAlignment="0" applyProtection="0"/>
    <xf numFmtId="0" fontId="17" fillId="2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0" borderId="7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26" fillId="20" borderId="9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</cellStyleXfs>
  <cellXfs count="158">
    <xf numFmtId="0" fontId="0" fillId="0" borderId="0" xfId="0" applyNumberFormat="1" applyBorder="1" applyAlignment="1">
      <alignment/>
    </xf>
    <xf numFmtId="2" fontId="8" fillId="0" borderId="11" xfId="57" applyNumberFormat="1" applyFont="1" applyFill="1" applyBorder="1" applyAlignment="1">
      <alignment horizontal="center" vertical="center"/>
      <protection/>
    </xf>
    <xf numFmtId="3" fontId="8" fillId="0" borderId="12" xfId="57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57" applyFont="1" applyFill="1" applyAlignment="1">
      <alignment vertical="center"/>
      <protection/>
    </xf>
    <xf numFmtId="4" fontId="9" fillId="0" borderId="0" xfId="57" applyNumberFormat="1" applyFont="1" applyFill="1" applyAlignment="1">
      <alignment vertical="center"/>
      <protection/>
    </xf>
    <xf numFmtId="2" fontId="7" fillId="0" borderId="0" xfId="57" applyNumberFormat="1" applyFont="1" applyFill="1" applyAlignment="1">
      <alignment vertical="center"/>
      <protection/>
    </xf>
    <xf numFmtId="4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4" fontId="7" fillId="0" borderId="0" xfId="57" applyNumberFormat="1" applyFont="1" applyFill="1" applyAlignment="1">
      <alignment vertical="center"/>
      <protection/>
    </xf>
    <xf numFmtId="4" fontId="4" fillId="0" borderId="0" xfId="57" applyNumberFormat="1" applyFont="1" applyFill="1" applyAlignment="1">
      <alignment vertical="center"/>
      <protection/>
    </xf>
    <xf numFmtId="0" fontId="7" fillId="0" borderId="0" xfId="0" applyNumberFormat="1" applyFont="1" applyFill="1" applyBorder="1" applyAlignment="1">
      <alignment horizontal="right" vertical="center"/>
    </xf>
    <xf numFmtId="0" fontId="5" fillId="0" borderId="0" xfId="57" applyFont="1" applyFill="1" applyAlignment="1">
      <alignment vertical="center"/>
      <protection/>
    </xf>
    <xf numFmtId="4" fontId="5" fillId="0" borderId="0" xfId="57" applyNumberFormat="1" applyFont="1" applyFill="1" applyAlignment="1">
      <alignment vertical="center"/>
      <protection/>
    </xf>
    <xf numFmtId="4" fontId="5" fillId="0" borderId="0" xfId="0" applyNumberFormat="1" applyFont="1" applyFill="1" applyBorder="1" applyAlignment="1">
      <alignment horizontal="right" vertical="center"/>
    </xf>
    <xf numFmtId="0" fontId="6" fillId="0" borderId="0" xfId="57" applyFont="1" applyFill="1" applyAlignment="1">
      <alignment vertical="center"/>
      <protection/>
    </xf>
    <xf numFmtId="4" fontId="10" fillId="0" borderId="0" xfId="57" applyNumberFormat="1" applyFont="1" applyFill="1" applyAlignment="1">
      <alignment vertical="center"/>
      <protection/>
    </xf>
    <xf numFmtId="4" fontId="6" fillId="0" borderId="0" xfId="57" applyNumberFormat="1" applyFont="1" applyFill="1" applyAlignment="1">
      <alignment vertical="center"/>
      <protection/>
    </xf>
    <xf numFmtId="4" fontId="11" fillId="0" borderId="0" xfId="57" applyNumberFormat="1" applyFont="1" applyFill="1" applyBorder="1" applyAlignment="1">
      <alignment vertical="center"/>
      <protection/>
    </xf>
    <xf numFmtId="0" fontId="8" fillId="0" borderId="0" xfId="57" applyFont="1" applyFill="1" applyBorder="1" applyAlignment="1">
      <alignment vertical="center"/>
      <protection/>
    </xf>
    <xf numFmtId="1" fontId="8" fillId="0" borderId="13" xfId="57" applyNumberFormat="1" applyFont="1" applyFill="1" applyBorder="1" applyAlignment="1">
      <alignment vertical="center"/>
      <protection/>
    </xf>
    <xf numFmtId="1" fontId="8" fillId="0" borderId="1" xfId="57" applyNumberFormat="1" applyFont="1" applyFill="1" applyBorder="1" applyAlignment="1">
      <alignment horizontal="center" vertical="center"/>
      <protection/>
    </xf>
    <xf numFmtId="3" fontId="8" fillId="0" borderId="1" xfId="57" applyNumberFormat="1" applyFont="1" applyFill="1" applyBorder="1" applyAlignment="1">
      <alignment horizontal="center" vertical="center"/>
      <protection/>
    </xf>
    <xf numFmtId="1" fontId="8" fillId="0" borderId="0" xfId="57" applyNumberFormat="1" applyFont="1" applyFill="1" applyBorder="1" applyAlignment="1">
      <alignment vertical="center"/>
      <protection/>
    </xf>
    <xf numFmtId="0" fontId="0" fillId="0" borderId="13" xfId="57" applyFont="1" applyFill="1" applyBorder="1" applyAlignment="1">
      <alignment vertical="center"/>
      <protection/>
    </xf>
    <xf numFmtId="4" fontId="0" fillId="0" borderId="14" xfId="57" applyNumberFormat="1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0" fontId="0" fillId="0" borderId="15" xfId="57" applyFont="1" applyFill="1" applyBorder="1" applyAlignment="1">
      <alignment vertical="center"/>
      <protection/>
    </xf>
    <xf numFmtId="0" fontId="8" fillId="0" borderId="1" xfId="57" applyFont="1" applyFill="1" applyBorder="1" applyAlignment="1">
      <alignment vertical="center"/>
      <protection/>
    </xf>
    <xf numFmtId="4" fontId="8" fillId="0" borderId="1" xfId="57" applyNumberFormat="1" applyFont="1" applyFill="1" applyBorder="1" applyAlignment="1">
      <alignment vertical="center"/>
      <protection/>
    </xf>
    <xf numFmtId="4" fontId="8" fillId="0" borderId="14" xfId="57" applyNumberFormat="1" applyFont="1" applyFill="1" applyBorder="1" applyAlignment="1">
      <alignment vertical="center"/>
      <protection/>
    </xf>
    <xf numFmtId="4" fontId="11" fillId="0" borderId="0" xfId="57" applyNumberFormat="1" applyFont="1" applyFill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2" fontId="8" fillId="0" borderId="1" xfId="57" applyNumberFormat="1" applyFont="1" applyFill="1" applyBorder="1" applyAlignment="1">
      <alignment vertical="center"/>
      <protection/>
    </xf>
    <xf numFmtId="0" fontId="0" fillId="0" borderId="16" xfId="57" applyFont="1" applyFill="1" applyBorder="1" applyAlignment="1">
      <alignment vertical="center"/>
      <protection/>
    </xf>
    <xf numFmtId="0" fontId="0" fillId="0" borderId="17" xfId="57" applyFont="1" applyFill="1" applyBorder="1" applyAlignment="1">
      <alignment vertical="center"/>
      <protection/>
    </xf>
    <xf numFmtId="2" fontId="8" fillId="0" borderId="0" xfId="57" applyNumberFormat="1" applyFont="1" applyFill="1" applyBorder="1" applyAlignment="1">
      <alignment vertical="center"/>
      <protection/>
    </xf>
    <xf numFmtId="4" fontId="8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2" fontId="8" fillId="0" borderId="0" xfId="0" applyNumberFormat="1" applyFont="1" applyFill="1" applyBorder="1" applyAlignment="1">
      <alignment vertical="center"/>
    </xf>
    <xf numFmtId="2" fontId="5" fillId="0" borderId="0" xfId="57" applyNumberFormat="1" applyFont="1" applyFill="1" applyBorder="1" applyAlignment="1">
      <alignment vertical="center"/>
      <protection/>
    </xf>
    <xf numFmtId="4" fontId="5" fillId="0" borderId="0" xfId="57" applyNumberFormat="1" applyFont="1" applyFill="1" applyBorder="1" applyAlignment="1">
      <alignment vertical="center"/>
      <protection/>
    </xf>
    <xf numFmtId="4" fontId="6" fillId="0" borderId="0" xfId="57" applyNumberFormat="1" applyFont="1" applyFill="1" applyBorder="1" applyAlignment="1">
      <alignment vertical="center"/>
      <protection/>
    </xf>
    <xf numFmtId="2" fontId="5" fillId="0" borderId="0" xfId="57" applyNumberFormat="1" applyFont="1" applyFill="1" applyAlignment="1">
      <alignment vertical="center"/>
      <protection/>
    </xf>
    <xf numFmtId="4" fontId="4" fillId="0" borderId="0" xfId="0" applyNumberFormat="1" applyFont="1" applyFill="1" applyBorder="1" applyAlignment="1">
      <alignment vertical="center"/>
    </xf>
    <xf numFmtId="4" fontId="8" fillId="0" borderId="18" xfId="57" applyNumberFormat="1" applyFont="1" applyFill="1" applyBorder="1" applyAlignment="1">
      <alignment horizontal="center" vertical="center" wrapText="1"/>
      <protection/>
    </xf>
    <xf numFmtId="0" fontId="8" fillId="0" borderId="19" xfId="57" applyFont="1" applyFill="1" applyBorder="1" applyAlignment="1">
      <alignment horizontal="center" vertical="center" wrapText="1"/>
      <protection/>
    </xf>
    <xf numFmtId="0" fontId="8" fillId="0" borderId="18" xfId="57" applyFont="1" applyFill="1" applyBorder="1" applyAlignment="1">
      <alignment horizontal="center" vertical="center"/>
      <protection/>
    </xf>
    <xf numFmtId="4" fontId="8" fillId="0" borderId="20" xfId="57" applyNumberFormat="1" applyFont="1" applyFill="1" applyBorder="1" applyAlignment="1">
      <alignment horizontal="center" vertical="center"/>
      <protection/>
    </xf>
    <xf numFmtId="2" fontId="7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4" fillId="0" borderId="0" xfId="57" applyFont="1" applyAlignment="1">
      <alignment vertical="center"/>
      <protection/>
    </xf>
    <xf numFmtId="4" fontId="4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0" xfId="57" applyFont="1" applyAlignment="1">
      <alignment vertical="center"/>
      <protection/>
    </xf>
    <xf numFmtId="0" fontId="7" fillId="0" borderId="0" xfId="57" applyFont="1" applyFill="1" applyAlignment="1">
      <alignment vertical="center"/>
      <protection/>
    </xf>
    <xf numFmtId="4" fontId="7" fillId="0" borderId="0" xfId="0" applyNumberFormat="1" applyFont="1" applyBorder="1" applyAlignment="1">
      <alignment horizontal="right" vertical="center"/>
    </xf>
    <xf numFmtId="0" fontId="6" fillId="0" borderId="0" xfId="57" applyFont="1" applyAlignment="1">
      <alignment vertical="center"/>
      <protection/>
    </xf>
    <xf numFmtId="0" fontId="0" fillId="0" borderId="0" xfId="57" applyFont="1" applyAlignment="1">
      <alignment vertical="center"/>
      <protection/>
    </xf>
    <xf numFmtId="1" fontId="0" fillId="0" borderId="13" xfId="57" applyNumberFormat="1" applyFont="1" applyBorder="1" applyAlignment="1">
      <alignment vertical="center"/>
      <protection/>
    </xf>
    <xf numFmtId="1" fontId="0" fillId="0" borderId="1" xfId="57" applyNumberFormat="1" applyFont="1" applyFill="1" applyBorder="1" applyAlignment="1">
      <alignment horizontal="center" vertical="center"/>
      <protection/>
    </xf>
    <xf numFmtId="1" fontId="8" fillId="0" borderId="21" xfId="57" applyNumberFormat="1" applyFont="1" applyBorder="1" applyAlignment="1">
      <alignment horizontal="center" vertical="center"/>
      <protection/>
    </xf>
    <xf numFmtId="1" fontId="0" fillId="0" borderId="0" xfId="57" applyNumberFormat="1" applyFont="1" applyAlignment="1">
      <alignment vertical="center"/>
      <protection/>
    </xf>
    <xf numFmtId="0" fontId="0" fillId="0" borderId="13" xfId="57" applyFont="1" applyBorder="1" applyAlignment="1">
      <alignment vertical="center"/>
      <protection/>
    </xf>
    <xf numFmtId="3" fontId="0" fillId="0" borderId="1" xfId="57" applyNumberFormat="1" applyFont="1" applyFill="1" applyBorder="1" applyAlignment="1">
      <alignment vertical="center"/>
      <protection/>
    </xf>
    <xf numFmtId="4" fontId="0" fillId="0" borderId="21" xfId="57" applyNumberFormat="1" applyFont="1" applyFill="1" applyBorder="1" applyAlignment="1">
      <alignment vertical="center"/>
      <protection/>
    </xf>
    <xf numFmtId="3" fontId="8" fillId="0" borderId="1" xfId="57" applyNumberFormat="1" applyFont="1" applyFill="1" applyBorder="1" applyAlignment="1">
      <alignment vertical="center"/>
      <protection/>
    </xf>
    <xf numFmtId="0" fontId="0" fillId="0" borderId="16" xfId="57" applyFont="1" applyBorder="1" applyAlignment="1">
      <alignment vertical="center"/>
      <protection/>
    </xf>
    <xf numFmtId="0" fontId="8" fillId="23" borderId="11" xfId="57" applyFont="1" applyFill="1" applyBorder="1" applyAlignment="1">
      <alignment vertical="center"/>
      <protection/>
    </xf>
    <xf numFmtId="4" fontId="8" fillId="0" borderId="11" xfId="57" applyNumberFormat="1" applyFont="1" applyFill="1" applyBorder="1" applyAlignment="1">
      <alignment vertical="center"/>
      <protection/>
    </xf>
    <xf numFmtId="4" fontId="8" fillId="0" borderId="22" xfId="57" applyNumberFormat="1" applyFont="1" applyBorder="1" applyAlignment="1">
      <alignment vertical="center"/>
      <protection/>
    </xf>
    <xf numFmtId="0" fontId="0" fillId="0" borderId="0" xfId="57" applyFont="1" applyBorder="1" applyAlignment="1">
      <alignment vertical="center"/>
      <protection/>
    </xf>
    <xf numFmtId="4" fontId="0" fillId="0" borderId="0" xfId="57" applyNumberFormat="1" applyFont="1" applyBorder="1" applyAlignment="1">
      <alignment vertical="center"/>
      <protection/>
    </xf>
    <xf numFmtId="2" fontId="8" fillId="0" borderId="0" xfId="0" applyNumberFormat="1" applyFont="1" applyBorder="1" applyAlignment="1">
      <alignment vertical="center"/>
    </xf>
    <xf numFmtId="0" fontId="0" fillId="0" borderId="19" xfId="57" applyFont="1" applyBorder="1" applyAlignment="1">
      <alignment horizontal="center" vertical="center" wrapText="1"/>
      <protection/>
    </xf>
    <xf numFmtId="0" fontId="8" fillId="0" borderId="18" xfId="57" applyFont="1" applyFill="1" applyBorder="1" applyAlignment="1">
      <alignment horizontal="center" vertical="center"/>
      <protection/>
    </xf>
    <xf numFmtId="4" fontId="8" fillId="0" borderId="23" xfId="57" applyNumberFormat="1" applyFont="1" applyBorder="1" applyAlignment="1">
      <alignment horizontal="center" vertical="center"/>
      <protection/>
    </xf>
    <xf numFmtId="1" fontId="12" fillId="0" borderId="0" xfId="57" applyNumberFormat="1" applyFont="1" applyFill="1" applyBorder="1" applyAlignment="1">
      <alignment horizontal="center" vertical="center" wrapText="1"/>
      <protection/>
    </xf>
    <xf numFmtId="40" fontId="0" fillId="0" borderId="0" xfId="57" applyNumberFormat="1" applyFont="1" applyFill="1" applyBorder="1" applyAlignment="1">
      <alignment vertical="center"/>
      <protection/>
    </xf>
    <xf numFmtId="4" fontId="0" fillId="0" borderId="1" xfId="57" applyNumberFormat="1" applyFont="1" applyFill="1" applyBorder="1" applyAlignment="1">
      <alignment vertical="center"/>
      <protection/>
    </xf>
    <xf numFmtId="4" fontId="8" fillId="0" borderId="11" xfId="57" applyNumberFormat="1" applyFont="1" applyFill="1" applyBorder="1" applyAlignment="1">
      <alignment vertical="center" wrapText="1"/>
      <protection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4" fontId="7" fillId="0" borderId="0" xfId="57" applyNumberFormat="1" applyFont="1" applyFill="1" applyAlignment="1">
      <alignment horizontal="right" vertical="center"/>
      <protection/>
    </xf>
    <xf numFmtId="0" fontId="3" fillId="0" borderId="0" xfId="57" applyFont="1" applyFill="1" applyAlignment="1">
      <alignment vertical="center"/>
      <protection/>
    </xf>
    <xf numFmtId="0" fontId="0" fillId="0" borderId="0" xfId="57" applyFont="1" applyFill="1" applyAlignment="1">
      <alignment horizontal="center" vertical="center"/>
      <protection/>
    </xf>
    <xf numFmtId="1" fontId="8" fillId="0" borderId="0" xfId="57" applyNumberFormat="1" applyFont="1" applyFill="1" applyAlignment="1">
      <alignment horizontal="center" vertical="center"/>
      <protection/>
    </xf>
    <xf numFmtId="4" fontId="0" fillId="0" borderId="0" xfId="57" applyNumberFormat="1" applyFont="1" applyFill="1" applyAlignment="1">
      <alignment vertical="center"/>
      <protection/>
    </xf>
    <xf numFmtId="0" fontId="8" fillId="0" borderId="0" xfId="57" applyFont="1" applyFill="1" applyAlignment="1">
      <alignment vertical="center"/>
      <protection/>
    </xf>
    <xf numFmtId="0" fontId="8" fillId="0" borderId="0" xfId="57" applyFont="1" applyFill="1" applyAlignment="1">
      <alignment vertical="center"/>
      <protection/>
    </xf>
    <xf numFmtId="4" fontId="8" fillId="0" borderId="0" xfId="57" applyNumberFormat="1" applyFont="1" applyFill="1" applyAlignment="1">
      <alignment vertical="center"/>
      <protection/>
    </xf>
    <xf numFmtId="4" fontId="0" fillId="0" borderId="0" xfId="0" applyNumberFormat="1" applyFont="1" applyFill="1" applyBorder="1" applyAlignment="1">
      <alignment vertical="center"/>
    </xf>
    <xf numFmtId="4" fontId="3" fillId="0" borderId="0" xfId="57" applyNumberFormat="1" applyFont="1" applyFill="1" applyAlignment="1">
      <alignment vertical="center"/>
      <protection/>
    </xf>
    <xf numFmtId="0" fontId="0" fillId="0" borderId="1" xfId="0" applyNumberFormat="1" applyFont="1" applyFill="1" applyBorder="1" applyAlignment="1">
      <alignment vertical="center" wrapText="1"/>
    </xf>
    <xf numFmtId="1" fontId="8" fillId="0" borderId="14" xfId="57" applyNumberFormat="1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vertical="center"/>
      <protection/>
    </xf>
    <xf numFmtId="40" fontId="8" fillId="0" borderId="0" xfId="57" applyNumberFormat="1" applyFont="1" applyFill="1" applyBorder="1" applyAlignment="1">
      <alignment vertical="center"/>
      <protection/>
    </xf>
    <xf numFmtId="0" fontId="0" fillId="0" borderId="24" xfId="0" applyNumberFormat="1" applyFont="1" applyFill="1" applyBorder="1" applyAlignment="1">
      <alignment vertical="center" wrapText="1"/>
    </xf>
    <xf numFmtId="4" fontId="8" fillId="0" borderId="24" xfId="57" applyNumberFormat="1" applyFont="1" applyFill="1" applyBorder="1" applyAlignment="1">
      <alignment vertical="center"/>
      <protection/>
    </xf>
    <xf numFmtId="4" fontId="0" fillId="0" borderId="24" xfId="57" applyNumberFormat="1" applyFont="1" applyFill="1" applyBorder="1" applyAlignment="1">
      <alignment vertical="center"/>
      <protection/>
    </xf>
    <xf numFmtId="0" fontId="0" fillId="0" borderId="25" xfId="57" applyFont="1" applyFill="1" applyBorder="1" applyAlignment="1">
      <alignment vertical="center"/>
      <protection/>
    </xf>
    <xf numFmtId="0" fontId="0" fillId="0" borderId="13" xfId="57" applyFont="1" applyFill="1" applyBorder="1" applyAlignment="1">
      <alignment vertical="center"/>
      <protection/>
    </xf>
    <xf numFmtId="0" fontId="0" fillId="0" borderId="13" xfId="57" applyFont="1" applyBorder="1" applyAlignment="1">
      <alignment vertical="center"/>
      <protection/>
    </xf>
    <xf numFmtId="4" fontId="0" fillId="0" borderId="1" xfId="57" applyNumberFormat="1" applyFont="1" applyFill="1" applyBorder="1" applyAlignment="1">
      <alignment vertical="center"/>
      <protection/>
    </xf>
    <xf numFmtId="0" fontId="0" fillId="0" borderId="1" xfId="0" applyNumberFormat="1" applyFont="1" applyFill="1" applyBorder="1" applyAlignment="1">
      <alignment vertical="center" wrapText="1"/>
    </xf>
    <xf numFmtId="3" fontId="0" fillId="0" borderId="1" xfId="57" applyNumberFormat="1" applyFont="1" applyFill="1" applyBorder="1" applyAlignment="1">
      <alignment vertical="center"/>
      <protection/>
    </xf>
    <xf numFmtId="4" fontId="0" fillId="0" borderId="14" xfId="57" applyNumberFormat="1" applyFont="1" applyFill="1" applyBorder="1" applyAlignment="1">
      <alignment vertical="center"/>
      <protection/>
    </xf>
    <xf numFmtId="49" fontId="0" fillId="24" borderId="15" xfId="57" applyNumberFormat="1" applyFont="1" applyFill="1" applyBorder="1" applyAlignment="1">
      <alignment vertical="center" wrapText="1"/>
      <protection/>
    </xf>
    <xf numFmtId="14" fontId="8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4" fontId="0" fillId="0" borderId="26" xfId="57" applyNumberFormat="1" applyFont="1" applyFill="1" applyBorder="1" applyAlignment="1">
      <alignment vertical="center"/>
      <protection/>
    </xf>
    <xf numFmtId="0" fontId="0" fillId="0" borderId="27" xfId="57" applyFont="1" applyFill="1" applyBorder="1" applyAlignment="1">
      <alignment vertical="center"/>
      <protection/>
    </xf>
    <xf numFmtId="0" fontId="0" fillId="0" borderId="28" xfId="0" applyNumberFormat="1" applyFont="1" applyFill="1" applyBorder="1" applyAlignment="1">
      <alignment vertical="center" wrapText="1"/>
    </xf>
    <xf numFmtId="4" fontId="8" fillId="0" borderId="28" xfId="57" applyNumberFormat="1" applyFont="1" applyFill="1" applyBorder="1" applyAlignment="1">
      <alignment vertical="center"/>
      <protection/>
    </xf>
    <xf numFmtId="4" fontId="0" fillId="0" borderId="28" xfId="57" applyNumberFormat="1" applyFont="1" applyFill="1" applyBorder="1" applyAlignment="1">
      <alignment vertical="center"/>
      <protection/>
    </xf>
    <xf numFmtId="4" fontId="0" fillId="0" borderId="29" xfId="57" applyNumberFormat="1" applyFont="1" applyFill="1" applyBorder="1" applyAlignment="1">
      <alignment vertical="center"/>
      <protection/>
    </xf>
    <xf numFmtId="0" fontId="8" fillId="0" borderId="30" xfId="57" applyFont="1" applyFill="1" applyBorder="1" applyAlignment="1">
      <alignment vertical="center"/>
      <protection/>
    </xf>
    <xf numFmtId="0" fontId="8" fillId="0" borderId="31" xfId="57" applyFont="1" applyFill="1" applyBorder="1" applyAlignment="1">
      <alignment vertical="center"/>
      <protection/>
    </xf>
    <xf numFmtId="4" fontId="8" fillId="0" borderId="31" xfId="57" applyNumberFormat="1" applyFont="1" applyFill="1" applyBorder="1" applyAlignment="1">
      <alignment vertical="center"/>
      <protection/>
    </xf>
    <xf numFmtId="4" fontId="8" fillId="0" borderId="32" xfId="57" applyNumberFormat="1" applyFont="1" applyFill="1" applyBorder="1" applyAlignment="1">
      <alignment vertical="center"/>
      <protection/>
    </xf>
    <xf numFmtId="0" fontId="0" fillId="0" borderId="33" xfId="57" applyFont="1" applyFill="1" applyBorder="1" applyAlignment="1">
      <alignment horizontal="center" vertical="center" wrapText="1"/>
      <protection/>
    </xf>
    <xf numFmtId="0" fontId="0" fillId="0" borderId="34" xfId="58" applyFont="1" applyFill="1" applyBorder="1" applyAlignment="1">
      <alignment horizontal="center" vertical="center"/>
      <protection/>
    </xf>
    <xf numFmtId="4" fontId="0" fillId="0" borderId="34" xfId="57" applyNumberFormat="1" applyFont="1" applyFill="1" applyBorder="1" applyAlignment="1">
      <alignment horizontal="center" vertical="center"/>
      <protection/>
    </xf>
    <xf numFmtId="1" fontId="8" fillId="0" borderId="30" xfId="0" applyNumberFormat="1" applyFont="1" applyFill="1" applyBorder="1" applyAlignment="1">
      <alignment horizontal="center" vertical="center" wrapText="1"/>
    </xf>
    <xf numFmtId="1" fontId="8" fillId="0" borderId="31" xfId="58" applyNumberFormat="1" applyFont="1" applyFill="1" applyBorder="1" applyAlignment="1">
      <alignment horizontal="center" vertical="center"/>
      <protection/>
    </xf>
    <xf numFmtId="1" fontId="8" fillId="0" borderId="31" xfId="57" applyNumberFormat="1" applyFont="1" applyFill="1" applyBorder="1" applyAlignment="1">
      <alignment horizontal="center" vertical="center"/>
      <protection/>
    </xf>
    <xf numFmtId="4" fontId="0" fillId="0" borderId="35" xfId="57" applyNumberFormat="1" applyFont="1" applyFill="1" applyBorder="1" applyAlignment="1">
      <alignment horizontal="center" vertical="center" wrapText="1"/>
      <protection/>
    </xf>
    <xf numFmtId="1" fontId="8" fillId="0" borderId="32" xfId="57" applyNumberFormat="1" applyFont="1" applyFill="1" applyBorder="1" applyAlignment="1">
      <alignment horizontal="center" vertical="center"/>
      <protection/>
    </xf>
    <xf numFmtId="0" fontId="30" fillId="0" borderId="13" xfId="57" applyFont="1" applyFill="1" applyBorder="1" applyAlignment="1">
      <alignment vertical="center"/>
      <protection/>
    </xf>
    <xf numFmtId="0" fontId="30" fillId="0" borderId="1" xfId="0" applyNumberFormat="1" applyFont="1" applyFill="1" applyBorder="1" applyAlignment="1">
      <alignment vertical="center" wrapText="1"/>
    </xf>
    <xf numFmtId="4" fontId="30" fillId="0" borderId="1" xfId="57" applyNumberFormat="1" applyFont="1" applyFill="1" applyBorder="1" applyAlignment="1">
      <alignment vertical="center"/>
      <protection/>
    </xf>
    <xf numFmtId="4" fontId="30" fillId="0" borderId="14" xfId="57" applyNumberFormat="1" applyFont="1" applyFill="1" applyBorder="1" applyAlignment="1">
      <alignment vertical="center"/>
      <protection/>
    </xf>
    <xf numFmtId="0" fontId="30" fillId="0" borderId="15" xfId="57" applyFont="1" applyFill="1" applyBorder="1" applyAlignment="1">
      <alignment vertical="center"/>
      <protection/>
    </xf>
    <xf numFmtId="40" fontId="30" fillId="0" borderId="0" xfId="57" applyNumberFormat="1" applyFont="1" applyFill="1" applyBorder="1" applyAlignment="1">
      <alignment vertical="center"/>
      <protection/>
    </xf>
    <xf numFmtId="0" fontId="30" fillId="0" borderId="0" xfId="57" applyFont="1" applyFill="1" applyBorder="1" applyAlignment="1">
      <alignment vertical="center"/>
      <protection/>
    </xf>
    <xf numFmtId="3" fontId="30" fillId="0" borderId="1" xfId="57" applyNumberFormat="1" applyFont="1" applyFill="1" applyBorder="1" applyAlignment="1">
      <alignment vertical="center"/>
      <protection/>
    </xf>
    <xf numFmtId="4" fontId="30" fillId="0" borderId="21" xfId="57" applyNumberFormat="1" applyFont="1" applyFill="1" applyBorder="1" applyAlignment="1">
      <alignment vertical="center"/>
      <protection/>
    </xf>
    <xf numFmtId="0" fontId="30" fillId="0" borderId="0" xfId="57" applyFont="1" applyAlignment="1">
      <alignment vertical="center"/>
      <protection/>
    </xf>
    <xf numFmtId="4" fontId="11" fillId="0" borderId="1" xfId="57" applyNumberFormat="1" applyFont="1" applyFill="1" applyBorder="1" applyAlignment="1">
      <alignment vertical="center"/>
      <protection/>
    </xf>
    <xf numFmtId="0" fontId="30" fillId="0" borderId="0" xfId="57" applyFont="1" applyFill="1" applyAlignment="1">
      <alignment vertical="center"/>
      <protection/>
    </xf>
    <xf numFmtId="4" fontId="11" fillId="0" borderId="0" xfId="57" applyNumberFormat="1" applyFont="1" applyFill="1" applyBorder="1" applyAlignment="1">
      <alignment vertical="center"/>
      <protection/>
    </xf>
    <xf numFmtId="0" fontId="11" fillId="0" borderId="0" xfId="57" applyFont="1" applyFill="1" applyBorder="1" applyAlignment="1">
      <alignment vertical="center"/>
      <protection/>
    </xf>
    <xf numFmtId="4" fontId="8" fillId="24" borderId="36" xfId="57" applyNumberFormat="1" applyFont="1" applyFill="1" applyBorder="1" applyAlignment="1">
      <alignment horizontal="center" vertical="center" wrapText="1"/>
      <protection/>
    </xf>
    <xf numFmtId="4" fontId="8" fillId="24" borderId="37" xfId="57" applyNumberFormat="1" applyFont="1" applyFill="1" applyBorder="1" applyAlignment="1">
      <alignment horizontal="center" vertical="center" wrapText="1"/>
      <protection/>
    </xf>
    <xf numFmtId="0" fontId="0" fillId="0" borderId="0" xfId="57" applyFont="1" applyFill="1" applyAlignment="1">
      <alignment vertical="center" wrapText="1"/>
      <protection/>
    </xf>
    <xf numFmtId="0" fontId="0" fillId="0" borderId="0" xfId="0" applyNumberFormat="1" applyBorder="1" applyAlignment="1">
      <alignment vertical="center" wrapText="1"/>
    </xf>
    <xf numFmtId="2" fontId="7" fillId="0" borderId="0" xfId="57" applyNumberFormat="1" applyFont="1" applyFill="1" applyAlignment="1">
      <alignment horizontal="center" vertical="center" wrapText="1"/>
      <protection/>
    </xf>
    <xf numFmtId="0" fontId="7" fillId="0" borderId="0" xfId="57" applyFont="1" applyAlignment="1">
      <alignment horizontal="center" vertical="center"/>
      <protection/>
    </xf>
    <xf numFmtId="2" fontId="7" fillId="0" borderId="0" xfId="57" applyNumberFormat="1" applyFont="1" applyFill="1" applyAlignment="1">
      <alignment horizontal="center" vertical="center"/>
      <protection/>
    </xf>
    <xf numFmtId="14" fontId="8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vertical="center" wrapText="1"/>
    </xf>
    <xf numFmtId="0" fontId="7" fillId="0" borderId="0" xfId="57" applyFont="1" applyFill="1" applyAlignment="1">
      <alignment horizontal="center" vertical="center" wrapText="1"/>
      <protection/>
    </xf>
    <xf numFmtId="14" fontId="7" fillId="0" borderId="0" xfId="0" applyNumberFormat="1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valuare_laboratoare_06_ian_2007" xfId="57"/>
    <cellStyle name="Normal_adresabilitat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bir.CASS_IS.000\My%20Documents\Balneo_serv_05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neo_06"/>
      <sheetName val="Balneo_sem_I_06_c"/>
      <sheetName val="Balneo_sem_II_06_c"/>
      <sheetName val="Balneo_06_sem_I"/>
      <sheetName val="Balneo_06_sem_II"/>
      <sheetName val="Balneo_06_0"/>
      <sheetName val="Balneo_05_0"/>
    </sheetNames>
    <sheetDataSet>
      <sheetData sheetId="0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84817.7</v>
          </cell>
          <cell r="D2">
            <v>84330.2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385757</v>
          </cell>
          <cell r="D3">
            <v>381667.1</v>
          </cell>
        </row>
        <row r="4">
          <cell r="A4" t="str">
            <v>MEDFIZ SCM</v>
          </cell>
          <cell r="B4" t="str">
            <v>1407</v>
          </cell>
          <cell r="C4">
            <v>120718.1</v>
          </cell>
          <cell r="D4">
            <v>117940.7</v>
          </cell>
        </row>
        <row r="5">
          <cell r="A5" t="str">
            <v>Balneologie si Recuperare medicala</v>
          </cell>
          <cell r="B5" t="str">
            <v>1408</v>
          </cell>
          <cell r="C5">
            <v>234616.2</v>
          </cell>
          <cell r="D5">
            <v>232221.7</v>
          </cell>
        </row>
        <row r="6">
          <cell r="A6" t="str">
            <v>SAN FIZ</v>
          </cell>
          <cell r="B6" t="str">
            <v>1409</v>
          </cell>
          <cell r="C6">
            <v>23410.1</v>
          </cell>
          <cell r="D6">
            <v>23228.199999999997</v>
          </cell>
        </row>
        <row r="7">
          <cell r="A7" t="str">
            <v>Centrul Med. SF.PETRU SI PAVEL</v>
          </cell>
          <cell r="B7" t="str">
            <v>1411</v>
          </cell>
          <cell r="C7">
            <v>318304.1</v>
          </cell>
          <cell r="D7">
            <v>314995.9</v>
          </cell>
        </row>
        <row r="8">
          <cell r="A8" t="str">
            <v>Spitalul Orasenesc Hirlau</v>
          </cell>
          <cell r="B8" t="str">
            <v>1412</v>
          </cell>
          <cell r="C8">
            <v>97597.79999999999</v>
          </cell>
          <cell r="D8">
            <v>88637.79999999999</v>
          </cell>
        </row>
        <row r="9">
          <cell r="A9" t="str">
            <v>Spitalul Municipal Pascani</v>
          </cell>
          <cell r="B9" t="str">
            <v>1413</v>
          </cell>
          <cell r="C9">
            <v>73549.20000000001</v>
          </cell>
          <cell r="D9">
            <v>70987.4</v>
          </cell>
        </row>
        <row r="10">
          <cell r="A10" t="str">
            <v>Spitalul Sf.Spiridon</v>
          </cell>
          <cell r="B10" t="str">
            <v>1414</v>
          </cell>
          <cell r="C10">
            <v>698122.3</v>
          </cell>
          <cell r="D10">
            <v>660095.6</v>
          </cell>
        </row>
        <row r="11">
          <cell r="A11" t="str">
            <v>AMITIE VITAL SCM</v>
          </cell>
          <cell r="B11" t="str">
            <v>1432</v>
          </cell>
          <cell r="C11">
            <v>80555.4</v>
          </cell>
          <cell r="D11">
            <v>79565.6</v>
          </cell>
        </row>
        <row r="12">
          <cell r="A12" t="str">
            <v>Centrul Medical COPOU</v>
          </cell>
          <cell r="B12" t="str">
            <v>1494</v>
          </cell>
          <cell r="C12">
            <v>1475.1</v>
          </cell>
          <cell r="D12">
            <v>1475.1</v>
          </cell>
        </row>
        <row r="13">
          <cell r="A13" t="str">
            <v>CHIRIEAC RODICA MARIETA</v>
          </cell>
          <cell r="B13" t="str">
            <v>1501</v>
          </cell>
          <cell r="C13">
            <v>45516.2</v>
          </cell>
          <cell r="D13">
            <v>44563.600000000006</v>
          </cell>
        </row>
        <row r="14">
          <cell r="A14" t="str">
            <v>BALNEOSAN SRL</v>
          </cell>
          <cell r="B14" t="str">
            <v>1517</v>
          </cell>
          <cell r="C14">
            <v>91708.7</v>
          </cell>
          <cell r="D14">
            <v>87698.5</v>
          </cell>
        </row>
        <row r="15">
          <cell r="A15" t="str">
            <v>CMA RECUPERARE "NICOLINA"</v>
          </cell>
          <cell r="B15" t="str">
            <v>1585</v>
          </cell>
          <cell r="C15">
            <v>1325540.8</v>
          </cell>
          <cell r="D15">
            <v>1260678.2000000002</v>
          </cell>
        </row>
        <row r="16">
          <cell r="A16" t="str">
            <v>FIZIOMEDICA SRL</v>
          </cell>
          <cell r="B16" t="str">
            <v>1664</v>
          </cell>
          <cell r="C16">
            <v>77737.1</v>
          </cell>
          <cell r="D16">
            <v>75396.29999999999</v>
          </cell>
        </row>
        <row r="17">
          <cell r="A17" t="str">
            <v>ANCUTA CODRINA IRENA MIHAELA</v>
          </cell>
          <cell r="B17" t="str">
            <v>1665</v>
          </cell>
          <cell r="C17">
            <v>33422.4</v>
          </cell>
          <cell r="D17">
            <v>32345.8</v>
          </cell>
        </row>
        <row r="18">
          <cell r="A18" t="str">
            <v>ANALDA SRL (iul-dec*2)</v>
          </cell>
          <cell r="B18" t="str">
            <v>1822</v>
          </cell>
          <cell r="C18">
            <v>248301</v>
          </cell>
          <cell r="D18">
            <v>238857.8</v>
          </cell>
        </row>
      </sheetData>
      <sheetData sheetId="1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41904.2</v>
          </cell>
          <cell r="D2">
            <v>41904.2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203666.1</v>
          </cell>
          <cell r="D3">
            <v>201930</v>
          </cell>
        </row>
        <row r="4">
          <cell r="A4" t="str">
            <v>MEDFIZ SCM</v>
          </cell>
          <cell r="B4" t="str">
            <v>1407</v>
          </cell>
          <cell r="C4">
            <v>58232.4</v>
          </cell>
          <cell r="D4">
            <v>57580</v>
          </cell>
        </row>
        <row r="5">
          <cell r="A5" t="str">
            <v>Balneologie si Recuperare medicala</v>
          </cell>
          <cell r="B5" t="str">
            <v>1408</v>
          </cell>
          <cell r="C5">
            <v>116137.3</v>
          </cell>
          <cell r="D5">
            <v>115441.5</v>
          </cell>
        </row>
        <row r="6">
          <cell r="A6" t="str">
            <v>SAN FIZ</v>
          </cell>
          <cell r="B6" t="str">
            <v>1409</v>
          </cell>
          <cell r="C6">
            <v>12581.4</v>
          </cell>
          <cell r="D6">
            <v>12581.4</v>
          </cell>
        </row>
        <row r="7">
          <cell r="A7" t="str">
            <v>Centrul Med. SF.PETRU SI PAVEL</v>
          </cell>
          <cell r="B7" t="str">
            <v>1411</v>
          </cell>
          <cell r="C7">
            <v>198014</v>
          </cell>
          <cell r="D7">
            <v>197072.6</v>
          </cell>
        </row>
        <row r="8">
          <cell r="A8" t="str">
            <v>Spitalul Orasenesc Hirlau</v>
          </cell>
          <cell r="B8" t="str">
            <v>1412</v>
          </cell>
          <cell r="C8">
            <v>57795.1</v>
          </cell>
          <cell r="D8">
            <v>49861.1</v>
          </cell>
        </row>
        <row r="9">
          <cell r="A9" t="str">
            <v>Spitalul Municipal Pascani</v>
          </cell>
          <cell r="B9" t="str">
            <v>1413</v>
          </cell>
          <cell r="C9">
            <v>33235.8</v>
          </cell>
          <cell r="D9">
            <v>32924.7</v>
          </cell>
        </row>
        <row r="10">
          <cell r="A10" t="str">
            <v>Spitalul Sf.Spiridon</v>
          </cell>
          <cell r="B10" t="str">
            <v>1414</v>
          </cell>
          <cell r="C10">
            <v>378517.6</v>
          </cell>
          <cell r="D10">
            <v>362399</v>
          </cell>
        </row>
        <row r="11">
          <cell r="A11" t="str">
            <v>AMITIE VITAL SCM</v>
          </cell>
          <cell r="B11" t="str">
            <v>1432</v>
          </cell>
          <cell r="C11">
            <v>42600.2</v>
          </cell>
          <cell r="D11">
            <v>42386</v>
          </cell>
        </row>
        <row r="12">
          <cell r="A12" t="str">
            <v>Centrul Medical COPOU</v>
          </cell>
          <cell r="B12" t="str">
            <v>1494</v>
          </cell>
          <cell r="C12">
            <v>1041</v>
          </cell>
          <cell r="D12">
            <v>1041</v>
          </cell>
        </row>
        <row r="13">
          <cell r="A13" t="str">
            <v>CHIRIEAC RODICA MARIETA</v>
          </cell>
          <cell r="B13" t="str">
            <v>1501</v>
          </cell>
          <cell r="C13">
            <v>24896.5</v>
          </cell>
          <cell r="D13">
            <v>24641.4</v>
          </cell>
        </row>
        <row r="14">
          <cell r="A14" t="str">
            <v>BALNEOSAN SRL</v>
          </cell>
          <cell r="B14" t="str">
            <v>1517</v>
          </cell>
          <cell r="C14">
            <v>42547.7</v>
          </cell>
          <cell r="D14">
            <v>41410.7</v>
          </cell>
        </row>
        <row r="15">
          <cell r="A15" t="str">
            <v>CMA RECUPERARE "NICOLINA"</v>
          </cell>
          <cell r="B15" t="str">
            <v>1585</v>
          </cell>
          <cell r="C15">
            <v>649540.3</v>
          </cell>
          <cell r="D15">
            <v>616449.9</v>
          </cell>
        </row>
        <row r="16">
          <cell r="A16" t="str">
            <v>FIZIOMEDICA SRL</v>
          </cell>
          <cell r="B16" t="str">
            <v>1664</v>
          </cell>
          <cell r="C16">
            <v>37975.6</v>
          </cell>
          <cell r="D16">
            <v>36912.7</v>
          </cell>
        </row>
        <row r="17">
          <cell r="A17" t="str">
            <v>ANCUTA CODRINA IRENA MIHAELA</v>
          </cell>
          <cell r="B17" t="str">
            <v>1665</v>
          </cell>
          <cell r="C17">
            <v>17962</v>
          </cell>
          <cell r="D17">
            <v>17805.1</v>
          </cell>
        </row>
        <row r="18">
          <cell r="A18" t="str">
            <v>ANALDA SRL (mai-iun)</v>
          </cell>
          <cell r="B18" t="str">
            <v>1822</v>
          </cell>
          <cell r="C18">
            <v>39820.9</v>
          </cell>
          <cell r="D18">
            <v>39490.2</v>
          </cell>
        </row>
        <row r="19">
          <cell r="A19" t="str">
            <v>Cabinet medical Stefania SRL (mai-iun)</v>
          </cell>
          <cell r="B19" t="str">
            <v>1824</v>
          </cell>
          <cell r="C19">
            <v>2731.9</v>
          </cell>
          <cell r="D19">
            <v>2698.4</v>
          </cell>
        </row>
      </sheetData>
      <sheetData sheetId="2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42913.5</v>
          </cell>
          <cell r="D2">
            <v>42426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182090.9</v>
          </cell>
          <cell r="D3">
            <v>179737.1</v>
          </cell>
        </row>
        <row r="4">
          <cell r="A4" t="str">
            <v>MEDFIZ SCM</v>
          </cell>
          <cell r="B4" t="str">
            <v>1407</v>
          </cell>
          <cell r="C4">
            <v>62485.7</v>
          </cell>
          <cell r="D4">
            <v>60360.7</v>
          </cell>
        </row>
        <row r="5">
          <cell r="A5" t="str">
            <v>Balneologie si Recuperare medicala</v>
          </cell>
          <cell r="B5" t="str">
            <v>1408</v>
          </cell>
          <cell r="C5">
            <v>118478.9</v>
          </cell>
          <cell r="D5">
            <v>116780.2</v>
          </cell>
        </row>
        <row r="6">
          <cell r="A6" t="str">
            <v>SAN FIZ</v>
          </cell>
          <cell r="B6" t="str">
            <v>1409</v>
          </cell>
          <cell r="C6">
            <v>10828.7</v>
          </cell>
          <cell r="D6">
            <v>10646.8</v>
          </cell>
        </row>
        <row r="7">
          <cell r="A7" t="str">
            <v>Centrul Med. SF.PETRU SI PAVEL</v>
          </cell>
          <cell r="B7" t="str">
            <v>1411</v>
          </cell>
          <cell r="C7">
            <v>120290.1</v>
          </cell>
          <cell r="D7">
            <v>117923.3</v>
          </cell>
        </row>
        <row r="8">
          <cell r="A8" t="str">
            <v>Spitalul Orasenesc Hirlau</v>
          </cell>
          <cell r="B8" t="str">
            <v>1412</v>
          </cell>
          <cell r="C8">
            <v>39802.7</v>
          </cell>
          <cell r="D8">
            <v>38776.7</v>
          </cell>
        </row>
        <row r="9">
          <cell r="A9" t="str">
            <v>Spitalul Municipal Pascani</v>
          </cell>
          <cell r="B9" t="str">
            <v>1413</v>
          </cell>
          <cell r="C9">
            <v>40313.4</v>
          </cell>
          <cell r="D9">
            <v>38062.7</v>
          </cell>
        </row>
        <row r="10">
          <cell r="A10" t="str">
            <v>Spitalul Sf.Spiridon</v>
          </cell>
          <cell r="B10" t="str">
            <v>1414</v>
          </cell>
          <cell r="C10">
            <v>319604.7</v>
          </cell>
          <cell r="D10">
            <v>297696.6</v>
          </cell>
        </row>
        <row r="11">
          <cell r="A11" t="str">
            <v>AMITIE VITAL SCM</v>
          </cell>
          <cell r="B11" t="str">
            <v>1432</v>
          </cell>
          <cell r="C11">
            <v>37955.2</v>
          </cell>
          <cell r="D11">
            <v>37179.6</v>
          </cell>
        </row>
        <row r="12">
          <cell r="A12" t="str">
            <v>Centrul Medical COPOU</v>
          </cell>
          <cell r="B12" t="str">
            <v>1494</v>
          </cell>
          <cell r="C12">
            <v>434.1</v>
          </cell>
          <cell r="D12">
            <v>434.1</v>
          </cell>
        </row>
        <row r="13">
          <cell r="A13" t="str">
            <v>CHIRIEAC RODICA MARIETA</v>
          </cell>
          <cell r="B13" t="str">
            <v>1501</v>
          </cell>
          <cell r="C13">
            <v>20619.7</v>
          </cell>
          <cell r="D13">
            <v>19922.2</v>
          </cell>
        </row>
        <row r="14">
          <cell r="A14" t="str">
            <v>BALNEOSAN SRL</v>
          </cell>
          <cell r="B14" t="str">
            <v>1517</v>
          </cell>
          <cell r="C14">
            <v>49161</v>
          </cell>
          <cell r="D14">
            <v>46287.8</v>
          </cell>
        </row>
        <row r="15">
          <cell r="A15" t="str">
            <v>CMA RECUPERARE "NICOLINA"</v>
          </cell>
          <cell r="B15" t="str">
            <v>1585</v>
          </cell>
          <cell r="C15">
            <v>676000.5</v>
          </cell>
          <cell r="D15">
            <v>644228.3</v>
          </cell>
        </row>
        <row r="16">
          <cell r="A16" t="str">
            <v>FIZIOMEDICA SRL</v>
          </cell>
          <cell r="B16" t="str">
            <v>1664</v>
          </cell>
          <cell r="C16">
            <v>39761.5</v>
          </cell>
          <cell r="D16">
            <v>38483.6</v>
          </cell>
        </row>
        <row r="17">
          <cell r="A17" t="str">
            <v>ANCUTA CODRINA IRENA MIHAELA</v>
          </cell>
          <cell r="B17" t="str">
            <v>1665</v>
          </cell>
          <cell r="C17">
            <v>15460.4</v>
          </cell>
          <cell r="D17">
            <v>14540.7</v>
          </cell>
        </row>
        <row r="18">
          <cell r="A18" t="str">
            <v>ANALDA SRL</v>
          </cell>
          <cell r="B18" t="str">
            <v>1822</v>
          </cell>
          <cell r="C18">
            <v>124150.5</v>
          </cell>
          <cell r="D18">
            <v>119428.9</v>
          </cell>
        </row>
        <row r="19">
          <cell r="A19" t="str">
            <v>Cabinet medical Stefania SRL</v>
          </cell>
          <cell r="B19" t="str">
            <v>1824</v>
          </cell>
          <cell r="C19">
            <v>9921.6</v>
          </cell>
          <cell r="D19">
            <v>9503.5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A13" sqref="A1:IV13"/>
    </sheetView>
  </sheetViews>
  <sheetFormatPr defaultColWidth="9.140625" defaultRowHeight="12.75" outlineLevelCol="1"/>
  <cols>
    <col min="1" max="1" width="3.7109375" style="15" customWidth="1"/>
    <col min="2" max="2" width="34.140625" style="43" customWidth="1"/>
    <col min="3" max="3" width="15.00390625" style="13" customWidth="1"/>
    <col min="4" max="4" width="20.00390625" style="17" customWidth="1"/>
    <col min="5" max="5" width="20.421875" style="15" customWidth="1"/>
    <col min="6" max="6" width="11.00390625" style="16" hidden="1" customWidth="1" outlineLevel="1"/>
    <col min="7" max="7" width="9.140625" style="15" customWidth="1" collapsed="1"/>
    <col min="8" max="16384" width="9.140625" style="15" customWidth="1"/>
  </cols>
  <sheetData>
    <row r="1" spans="1:6" s="4" customFormat="1" ht="29.25" customHeight="1">
      <c r="A1" s="148" t="s">
        <v>23</v>
      </c>
      <c r="B1" s="148"/>
      <c r="C1" s="148"/>
      <c r="D1" s="148"/>
      <c r="F1" s="5"/>
    </row>
    <row r="2" spans="2:6" s="4" customFormat="1" ht="15" customHeight="1">
      <c r="B2" s="6"/>
      <c r="C2" s="9"/>
      <c r="D2" s="10"/>
      <c r="F2" s="5"/>
    </row>
    <row r="3" spans="2:6" s="4" customFormat="1" ht="15" customHeight="1">
      <c r="B3" s="6"/>
      <c r="C3" s="9"/>
      <c r="D3" s="11" t="s">
        <v>8</v>
      </c>
      <c r="F3" s="5"/>
    </row>
    <row r="4" spans="1:4" ht="15" customHeight="1">
      <c r="A4" s="12"/>
      <c r="B4" s="12"/>
      <c r="D4" s="14"/>
    </row>
    <row r="5" spans="2:3" ht="15" customHeight="1" thickBot="1">
      <c r="B5" s="110" t="s">
        <v>40</v>
      </c>
      <c r="C5" s="111"/>
    </row>
    <row r="6" spans="1:6" s="19" customFormat="1" ht="39">
      <c r="A6" s="46" t="s">
        <v>0</v>
      </c>
      <c r="B6" s="47" t="s">
        <v>1</v>
      </c>
      <c r="C6" s="45" t="s">
        <v>34</v>
      </c>
      <c r="D6" s="48" t="s">
        <v>2</v>
      </c>
      <c r="E6" s="144" t="s">
        <v>29</v>
      </c>
      <c r="F6" s="78" t="s">
        <v>31</v>
      </c>
    </row>
    <row r="7" spans="1:6" s="23" customFormat="1" ht="26.25">
      <c r="A7" s="20">
        <v>0</v>
      </c>
      <c r="B7" s="21">
        <v>1</v>
      </c>
      <c r="C7" s="22">
        <v>2</v>
      </c>
      <c r="D7" s="96" t="s">
        <v>9</v>
      </c>
      <c r="E7" s="145"/>
      <c r="F7" s="18"/>
    </row>
    <row r="8" spans="1:6" s="26" customFormat="1" ht="39">
      <c r="A8" s="103">
        <v>1</v>
      </c>
      <c r="B8" s="95" t="s">
        <v>13</v>
      </c>
      <c r="C8" s="105">
        <f>124.7-7.5</f>
        <v>117.2</v>
      </c>
      <c r="D8" s="25">
        <f>ROUND(C8/C$17*C$18,2)</f>
        <v>6005.21</v>
      </c>
      <c r="E8" s="109" t="s">
        <v>37</v>
      </c>
      <c r="F8" s="79" t="e">
        <f>C8-#REF!</f>
        <v>#REF!</v>
      </c>
    </row>
    <row r="9" spans="1:6" s="143" customFormat="1" ht="39" customHeight="1">
      <c r="A9" s="130">
        <f>A8+1</f>
        <v>2</v>
      </c>
      <c r="B9" s="131" t="s">
        <v>42</v>
      </c>
      <c r="C9" s="132">
        <f>34.67-34.67</f>
        <v>0</v>
      </c>
      <c r="D9" s="133">
        <f aca="true" t="shared" si="0" ref="D9:D15">ROUND(C9/C$17*C$18,2)</f>
        <v>0</v>
      </c>
      <c r="E9" s="134" t="s">
        <v>39</v>
      </c>
      <c r="F9" s="142"/>
    </row>
    <row r="10" spans="1:6" s="19" customFormat="1" ht="12.75">
      <c r="A10" s="103">
        <f aca="true" t="shared" si="1" ref="A10:A16">A9+1</f>
        <v>3</v>
      </c>
      <c r="B10" s="106" t="s">
        <v>33</v>
      </c>
      <c r="C10" s="105">
        <v>34</v>
      </c>
      <c r="D10" s="108">
        <f t="shared" si="0"/>
        <v>1742.12</v>
      </c>
      <c r="E10" s="97"/>
      <c r="F10" s="98"/>
    </row>
    <row r="11" spans="1:6" s="19" customFormat="1" ht="12.75">
      <c r="A11" s="103">
        <f t="shared" si="1"/>
        <v>4</v>
      </c>
      <c r="B11" s="106" t="s">
        <v>32</v>
      </c>
      <c r="C11" s="105">
        <v>115</v>
      </c>
      <c r="D11" s="108">
        <f t="shared" si="0"/>
        <v>5892.48</v>
      </c>
      <c r="E11" s="97"/>
      <c r="F11" s="98"/>
    </row>
    <row r="12" spans="1:6" s="26" customFormat="1" ht="39">
      <c r="A12" s="103">
        <f t="shared" si="1"/>
        <v>5</v>
      </c>
      <c r="B12" s="106" t="s">
        <v>27</v>
      </c>
      <c r="C12" s="105">
        <v>50.5</v>
      </c>
      <c r="D12" s="108">
        <f>ROUND(C12/C$17*C$18,2)</f>
        <v>2587.57</v>
      </c>
      <c r="E12" s="109" t="s">
        <v>35</v>
      </c>
      <c r="F12" s="79" t="e">
        <f>C12-#REF!</f>
        <v>#REF!</v>
      </c>
    </row>
    <row r="13" spans="1:6" s="136" customFormat="1" ht="26.25">
      <c r="A13" s="130">
        <f t="shared" si="1"/>
        <v>6</v>
      </c>
      <c r="B13" s="131" t="s">
        <v>38</v>
      </c>
      <c r="C13" s="132">
        <f>39.5-39.5</f>
        <v>0</v>
      </c>
      <c r="D13" s="133">
        <f>ROUND(C13/C$17*C$18,2)</f>
        <v>0</v>
      </c>
      <c r="E13" s="134" t="s">
        <v>39</v>
      </c>
      <c r="F13" s="135" t="e">
        <f>C13-#REF!</f>
        <v>#REF!</v>
      </c>
    </row>
    <row r="14" spans="1:6" s="26" customFormat="1" ht="12.75">
      <c r="A14" s="103">
        <f t="shared" si="1"/>
        <v>7</v>
      </c>
      <c r="B14" s="106" t="s">
        <v>28</v>
      </c>
      <c r="C14" s="105">
        <v>71.5</v>
      </c>
      <c r="D14" s="25">
        <f t="shared" si="0"/>
        <v>3663.59</v>
      </c>
      <c r="E14" s="27"/>
      <c r="F14" s="79" t="e">
        <f>C14-#REF!</f>
        <v>#REF!</v>
      </c>
    </row>
    <row r="15" spans="1:6" s="26" customFormat="1" ht="12.75">
      <c r="A15" s="103">
        <f t="shared" si="1"/>
        <v>8</v>
      </c>
      <c r="B15" s="95" t="s">
        <v>20</v>
      </c>
      <c r="C15" s="80">
        <v>144.57999999999998</v>
      </c>
      <c r="D15" s="25">
        <f t="shared" si="0"/>
        <v>7408.13</v>
      </c>
      <c r="E15" s="27"/>
      <c r="F15" s="79" t="e">
        <f>C15-#REF!</f>
        <v>#REF!</v>
      </c>
    </row>
    <row r="16" spans="1:6" s="26" customFormat="1" ht="12.75">
      <c r="A16" s="103">
        <f t="shared" si="1"/>
        <v>9</v>
      </c>
      <c r="B16" s="95" t="s">
        <v>14</v>
      </c>
      <c r="C16" s="80">
        <v>37</v>
      </c>
      <c r="D16" s="25">
        <f>ROUND(C16/C$17*C$18,2)</f>
        <v>1895.84</v>
      </c>
      <c r="E16" s="27"/>
      <c r="F16" s="79" t="e">
        <f>C16-#REF!</f>
        <v>#REF!</v>
      </c>
    </row>
    <row r="17" spans="1:6" s="32" customFormat="1" ht="12.75">
      <c r="A17" s="24"/>
      <c r="B17" s="28" t="s">
        <v>3</v>
      </c>
      <c r="C17" s="29">
        <f>SUM(C8:C16)</f>
        <v>569.78</v>
      </c>
      <c r="D17" s="29">
        <f>SUM(D8:D16)</f>
        <v>29194.940000000002</v>
      </c>
      <c r="E17" s="27"/>
      <c r="F17" s="31"/>
    </row>
    <row r="18" spans="1:6" s="32" customFormat="1" ht="12.75">
      <c r="A18" s="24"/>
      <c r="B18" s="33" t="s">
        <v>36</v>
      </c>
      <c r="C18" s="29">
        <f>C20*0.9</f>
        <v>29194.938000000002</v>
      </c>
      <c r="D18" s="30"/>
      <c r="E18" s="27"/>
      <c r="F18" s="31"/>
    </row>
    <row r="19" spans="1:6" s="32" customFormat="1" ht="12.75">
      <c r="A19" s="24"/>
      <c r="B19" s="33" t="s">
        <v>15</v>
      </c>
      <c r="C19" s="29"/>
      <c r="D19" s="30"/>
      <c r="E19" s="27"/>
      <c r="F19" s="31"/>
    </row>
    <row r="20" spans="1:6" s="32" customFormat="1" ht="13.5" thickBot="1">
      <c r="A20" s="34"/>
      <c r="B20" s="1" t="s">
        <v>16</v>
      </c>
      <c r="C20" s="81">
        <v>32438.82</v>
      </c>
      <c r="D20" s="2"/>
      <c r="E20" s="35"/>
      <c r="F20" s="31"/>
    </row>
    <row r="21" spans="2:6" s="32" customFormat="1" ht="12.75">
      <c r="B21" s="36"/>
      <c r="C21" s="37"/>
      <c r="D21" s="38"/>
      <c r="F21" s="31"/>
    </row>
    <row r="22" spans="2:6" s="32" customFormat="1" ht="12.75">
      <c r="B22" s="36" t="s">
        <v>4</v>
      </c>
      <c r="C22" s="37">
        <f>ROUND(C18/C17,2)</f>
        <v>51.24</v>
      </c>
      <c r="D22" s="38"/>
      <c r="F22" s="31"/>
    </row>
    <row r="23" spans="2:6" s="32" customFormat="1" ht="12.75">
      <c r="B23" s="36"/>
      <c r="C23" s="37"/>
      <c r="D23" s="38"/>
      <c r="F23" s="31"/>
    </row>
    <row r="24" spans="2:6" s="32" customFormat="1" ht="12.75">
      <c r="B24" s="36"/>
      <c r="C24" s="38"/>
      <c r="D24" s="38"/>
      <c r="F24" s="31"/>
    </row>
    <row r="25" spans="2:6" s="32" customFormat="1" ht="12.75">
      <c r="B25" s="36"/>
      <c r="C25" s="37"/>
      <c r="D25" s="38"/>
      <c r="F25" s="31"/>
    </row>
    <row r="26" spans="2:6" s="32" customFormat="1" ht="12.75">
      <c r="B26" s="36"/>
      <c r="C26" s="37"/>
      <c r="D26" s="37"/>
      <c r="F26" s="31"/>
    </row>
    <row r="27" spans="2:6" s="32" customFormat="1" ht="12.75">
      <c r="B27" s="36"/>
      <c r="C27" s="37"/>
      <c r="D27" s="38"/>
      <c r="F27" s="31"/>
    </row>
    <row r="28" spans="2:6" s="32" customFormat="1" ht="12.75">
      <c r="B28" s="36"/>
      <c r="C28" s="37"/>
      <c r="D28" s="38"/>
      <c r="F28" s="31"/>
    </row>
    <row r="29" spans="2:6" s="32" customFormat="1" ht="12.75">
      <c r="B29" s="36"/>
      <c r="C29" s="37"/>
      <c r="D29" s="38"/>
      <c r="F29" s="31"/>
    </row>
    <row r="30" spans="4:6" s="32" customFormat="1" ht="12.75">
      <c r="D30" s="39"/>
      <c r="F30" s="31"/>
    </row>
    <row r="31" spans="4:6" s="32" customFormat="1" ht="12.75">
      <c r="D31" s="39"/>
      <c r="F31" s="31"/>
    </row>
    <row r="32" spans="2:4" ht="16.5">
      <c r="B32" s="40"/>
      <c r="C32" s="41"/>
      <c r="D32" s="42"/>
    </row>
    <row r="33" spans="2:4" ht="16.5">
      <c r="B33" s="40"/>
      <c r="C33" s="41"/>
      <c r="D33" s="42"/>
    </row>
    <row r="34" spans="2:4" ht="16.5">
      <c r="B34" s="40"/>
      <c r="C34" s="41"/>
      <c r="D34" s="42"/>
    </row>
    <row r="35" spans="2:4" ht="16.5">
      <c r="B35" s="40"/>
      <c r="C35" s="41"/>
      <c r="D35" s="42"/>
    </row>
    <row r="36" spans="2:4" ht="16.5">
      <c r="B36" s="40"/>
      <c r="C36" s="41"/>
      <c r="D36" s="42"/>
    </row>
  </sheetData>
  <sheetProtection/>
  <mergeCells count="2">
    <mergeCell ref="E6:E7"/>
    <mergeCell ref="A1:D1"/>
  </mergeCells>
  <printOptions horizontalCentered="1" verticalCentered="1"/>
  <pageMargins left="0.196850393700787" right="0.196850393700787" top="0.393700787401575" bottom="0.196850393700787" header="0.31496062992126" footer="0.118110236220472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showGridLines="0" zoomScalePageLayoutView="0" workbookViewId="0" topLeftCell="A14">
      <selection activeCell="A36" sqref="A36:IV38"/>
    </sheetView>
  </sheetViews>
  <sheetFormatPr defaultColWidth="9.140625" defaultRowHeight="12.75" outlineLevelRow="1"/>
  <cols>
    <col min="1" max="1" width="4.00390625" style="58" customWidth="1"/>
    <col min="2" max="2" width="30.57421875" style="15" customWidth="1"/>
    <col min="3" max="3" width="18.8515625" style="15" customWidth="1"/>
    <col min="4" max="4" width="30.140625" style="58" customWidth="1"/>
    <col min="5" max="16384" width="9.140625" style="58" customWidth="1"/>
  </cols>
  <sheetData>
    <row r="1" spans="1:4" s="51" customFormat="1" ht="15" customHeight="1" hidden="1" outlineLevel="1">
      <c r="A1" s="49"/>
      <c r="B1" s="50"/>
      <c r="C1" s="3"/>
      <c r="D1" s="50"/>
    </row>
    <row r="2" spans="1:4" s="51" customFormat="1" ht="15" customHeight="1" hidden="1" outlineLevel="1">
      <c r="A2" s="49"/>
      <c r="B2" s="50"/>
      <c r="C2" s="3"/>
      <c r="D2" s="50"/>
    </row>
    <row r="3" spans="2:4" s="51" customFormat="1" ht="15" customHeight="1" hidden="1" outlineLevel="1">
      <c r="B3" s="4"/>
      <c r="C3" s="52" t="s">
        <v>6</v>
      </c>
      <c r="D3" s="52"/>
    </row>
    <row r="4" spans="2:4" s="51" customFormat="1" ht="15" customHeight="1" hidden="1" outlineLevel="1">
      <c r="B4" s="4"/>
      <c r="C4" s="53" t="s">
        <v>17</v>
      </c>
      <c r="D4" s="53"/>
    </row>
    <row r="5" spans="2:4" s="51" customFormat="1" ht="15" customHeight="1" hidden="1" outlineLevel="1">
      <c r="B5" s="4"/>
      <c r="C5" s="44" t="s">
        <v>30</v>
      </c>
      <c r="D5" s="52"/>
    </row>
    <row r="6" spans="2:4" s="51" customFormat="1" ht="15" customHeight="1" hidden="1" outlineLevel="1">
      <c r="B6" s="4"/>
      <c r="C6" s="52"/>
      <c r="D6" s="52"/>
    </row>
    <row r="7" spans="2:4" s="51" customFormat="1" ht="15" customHeight="1" hidden="1" outlineLevel="1">
      <c r="B7" s="4"/>
      <c r="C7" s="53" t="s">
        <v>7</v>
      </c>
      <c r="D7" s="53"/>
    </row>
    <row r="8" spans="2:4" s="51" customFormat="1" ht="31.5" customHeight="1" hidden="1" outlineLevel="1">
      <c r="B8" s="4"/>
      <c r="C8" s="153" t="s">
        <v>21</v>
      </c>
      <c r="D8" s="153"/>
    </row>
    <row r="9" spans="2:4" s="51" customFormat="1" ht="15" customHeight="1" hidden="1" outlineLevel="1">
      <c r="B9" s="4"/>
      <c r="C9" s="8" t="s">
        <v>5</v>
      </c>
      <c r="D9" s="8"/>
    </row>
    <row r="10" spans="2:4" s="51" customFormat="1" ht="15" customHeight="1" hidden="1" outlineLevel="1">
      <c r="B10" s="4"/>
      <c r="C10" s="8"/>
      <c r="D10" s="8"/>
    </row>
    <row r="11" spans="2:4" s="51" customFormat="1" ht="15" customHeight="1" hidden="1" outlineLevel="1">
      <c r="B11" s="4"/>
      <c r="C11" s="8"/>
      <c r="D11" s="8"/>
    </row>
    <row r="12" spans="2:3" s="51" customFormat="1" ht="15" customHeight="1" hidden="1" outlineLevel="1">
      <c r="B12" s="4"/>
      <c r="C12" s="4"/>
    </row>
    <row r="13" spans="1:4" s="51" customFormat="1" ht="15" customHeight="1" hidden="1" outlineLevel="1">
      <c r="A13" s="149"/>
      <c r="B13" s="149"/>
      <c r="C13" s="149"/>
      <c r="D13" s="149"/>
    </row>
    <row r="14" spans="1:4" s="51" customFormat="1" ht="15" customHeight="1" collapsed="1">
      <c r="A14" s="150" t="s">
        <v>24</v>
      </c>
      <c r="B14" s="150"/>
      <c r="C14" s="150"/>
      <c r="D14" s="150"/>
    </row>
    <row r="15" spans="2:3" s="51" customFormat="1" ht="15" customHeight="1">
      <c r="B15" s="4"/>
      <c r="C15" s="4"/>
    </row>
    <row r="16" spans="2:4" s="51" customFormat="1" ht="15" customHeight="1">
      <c r="B16" s="4"/>
      <c r="C16" s="4"/>
      <c r="D16" s="54" t="s">
        <v>22</v>
      </c>
    </row>
    <row r="17" spans="1:4" s="51" customFormat="1" ht="15" customHeight="1">
      <c r="A17" s="55"/>
      <c r="B17" s="56"/>
      <c r="C17" s="4"/>
      <c r="D17" s="57"/>
    </row>
    <row r="18" spans="2:3" ht="15" customHeight="1" thickBot="1">
      <c r="B18" s="151" t="str">
        <f>evaluare!B5</f>
        <v>29/04/2021</v>
      </c>
      <c r="C18" s="152"/>
    </row>
    <row r="19" spans="1:4" s="59" customFormat="1" ht="26.25">
      <c r="A19" s="75" t="s">
        <v>0</v>
      </c>
      <c r="B19" s="76" t="s">
        <v>1</v>
      </c>
      <c r="C19" s="45" t="s">
        <v>34</v>
      </c>
      <c r="D19" s="77" t="s">
        <v>25</v>
      </c>
    </row>
    <row r="20" spans="1:4" s="63" customFormat="1" ht="12.75">
      <c r="A20" s="60">
        <v>0</v>
      </c>
      <c r="B20" s="61">
        <v>1</v>
      </c>
      <c r="C20" s="61">
        <v>2</v>
      </c>
      <c r="D20" s="62" t="s">
        <v>26</v>
      </c>
    </row>
    <row r="21" spans="1:4" s="59" customFormat="1" ht="12.75">
      <c r="A21" s="104">
        <v>1</v>
      </c>
      <c r="B21" s="95" t="s">
        <v>13</v>
      </c>
      <c r="C21" s="65">
        <v>30</v>
      </c>
      <c r="D21" s="66">
        <f>ROUND(C21/C$30*C$31,2)</f>
        <v>3243.88</v>
      </c>
    </row>
    <row r="22" spans="1:4" s="139" customFormat="1" ht="26.25">
      <c r="A22" s="130">
        <f>A21+1</f>
        <v>2</v>
      </c>
      <c r="B22" s="131" t="s">
        <v>42</v>
      </c>
      <c r="C22" s="137">
        <v>0</v>
      </c>
      <c r="D22" s="138">
        <f aca="true" t="shared" si="0" ref="D22:D29">ROUND(C22/C$31*C$32,2)</f>
        <v>0</v>
      </c>
    </row>
    <row r="23" spans="1:4" s="59" customFormat="1" ht="12.75">
      <c r="A23" s="103">
        <f aca="true" t="shared" si="1" ref="A23:A29">A22+1</f>
        <v>3</v>
      </c>
      <c r="B23" s="106" t="s">
        <v>33</v>
      </c>
      <c r="C23" s="107">
        <v>0</v>
      </c>
      <c r="D23" s="66">
        <f t="shared" si="0"/>
        <v>0</v>
      </c>
    </row>
    <row r="24" spans="1:4" s="59" customFormat="1" ht="12.75">
      <c r="A24" s="103">
        <f t="shared" si="1"/>
        <v>4</v>
      </c>
      <c r="B24" s="106" t="s">
        <v>32</v>
      </c>
      <c r="C24" s="107">
        <v>0</v>
      </c>
      <c r="D24" s="66">
        <f t="shared" si="0"/>
        <v>0</v>
      </c>
    </row>
    <row r="25" spans="1:4" s="59" customFormat="1" ht="12.75">
      <c r="A25" s="103">
        <f t="shared" si="1"/>
        <v>5</v>
      </c>
      <c r="B25" s="106" t="s">
        <v>27</v>
      </c>
      <c r="C25" s="107">
        <v>0</v>
      </c>
      <c r="D25" s="66">
        <f t="shared" si="0"/>
        <v>0</v>
      </c>
    </row>
    <row r="26" spans="1:4" s="139" customFormat="1" ht="39">
      <c r="A26" s="130">
        <f t="shared" si="1"/>
        <v>6</v>
      </c>
      <c r="B26" s="131" t="s">
        <v>38</v>
      </c>
      <c r="C26" s="137">
        <v>0</v>
      </c>
      <c r="D26" s="138">
        <f t="shared" si="0"/>
        <v>0</v>
      </c>
    </row>
    <row r="27" spans="1:4" s="59" customFormat="1" ht="12.75">
      <c r="A27" s="103">
        <f t="shared" si="1"/>
        <v>7</v>
      </c>
      <c r="B27" s="95" t="s">
        <v>28</v>
      </c>
      <c r="C27" s="65">
        <v>0</v>
      </c>
      <c r="D27" s="66">
        <f t="shared" si="0"/>
        <v>0</v>
      </c>
    </row>
    <row r="28" spans="1:4" s="59" customFormat="1" ht="12.75">
      <c r="A28" s="103">
        <f t="shared" si="1"/>
        <v>8</v>
      </c>
      <c r="B28" s="95" t="s">
        <v>20</v>
      </c>
      <c r="C28" s="65">
        <v>0</v>
      </c>
      <c r="D28" s="66">
        <f t="shared" si="0"/>
        <v>0</v>
      </c>
    </row>
    <row r="29" spans="1:4" s="59" customFormat="1" ht="12.75">
      <c r="A29" s="103">
        <f t="shared" si="1"/>
        <v>9</v>
      </c>
      <c r="B29" s="95" t="s">
        <v>14</v>
      </c>
      <c r="C29" s="65">
        <v>0</v>
      </c>
      <c r="D29" s="66">
        <f t="shared" si="0"/>
        <v>0</v>
      </c>
    </row>
    <row r="30" spans="1:4" s="59" customFormat="1" ht="12.75">
      <c r="A30" s="64"/>
      <c r="B30" s="28" t="s">
        <v>3</v>
      </c>
      <c r="C30" s="67">
        <f>SUM(C21:C29)</f>
        <v>30</v>
      </c>
      <c r="D30" s="29">
        <f>SUM(D21:D29)</f>
        <v>3243.88</v>
      </c>
    </row>
    <row r="31" spans="1:4" s="59" customFormat="1" ht="13.5" thickBot="1">
      <c r="A31" s="68"/>
      <c r="B31" s="69" t="s">
        <v>11</v>
      </c>
      <c r="C31" s="70">
        <f>evaluare!C20*0.1</f>
        <v>3243.882</v>
      </c>
      <c r="D31" s="71"/>
    </row>
    <row r="32" spans="2:4" s="59" customFormat="1" ht="12.75">
      <c r="B32" s="26"/>
      <c r="C32" s="26"/>
      <c r="D32" s="72"/>
    </row>
    <row r="33" spans="2:4" s="59" customFormat="1" ht="12.75">
      <c r="B33" s="36" t="s">
        <v>4</v>
      </c>
      <c r="C33" s="37">
        <f>ROUND(C31/C30,2)</f>
        <v>108.13</v>
      </c>
      <c r="D33" s="73"/>
    </row>
    <row r="34" spans="2:4" s="59" customFormat="1" ht="12.75">
      <c r="B34" s="26"/>
      <c r="C34" s="38"/>
      <c r="D34" s="73"/>
    </row>
    <row r="35" spans="2:4" s="59" customFormat="1" ht="12.75">
      <c r="B35" s="39"/>
      <c r="C35" s="39"/>
      <c r="D35" s="74"/>
    </row>
    <row r="36" spans="1:3" s="59" customFormat="1" ht="12.75">
      <c r="A36" s="146"/>
      <c r="B36" s="147"/>
      <c r="C36" s="147"/>
    </row>
  </sheetData>
  <sheetProtection/>
  <mergeCells count="5">
    <mergeCell ref="A36:C36"/>
    <mergeCell ref="A13:D13"/>
    <mergeCell ref="A14:D14"/>
    <mergeCell ref="B18:C18"/>
    <mergeCell ref="C8:D8"/>
  </mergeCells>
  <printOptions horizontalCentered="1" verticalCentered="1"/>
  <pageMargins left="0.51" right="0.407480315" top="0.393700787401575" bottom="0.393700787401575" header="0.29" footer="0.31496062992126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showGridLines="0" zoomScaleSheetLayoutView="75" zoomScalePageLayoutView="0" workbookViewId="0" topLeftCell="A1">
      <selection activeCell="A2" sqref="A1:IV2"/>
    </sheetView>
  </sheetViews>
  <sheetFormatPr defaultColWidth="9.140625" defaultRowHeight="12.75" outlineLevelRow="1"/>
  <cols>
    <col min="1" max="1" width="3.8515625" style="86" customWidth="1"/>
    <col min="2" max="2" width="25.7109375" style="86" customWidth="1"/>
    <col min="3" max="3" width="18.28125" style="94" customWidth="1"/>
    <col min="4" max="5" width="15.8515625" style="94" customWidth="1"/>
    <col min="6" max="16384" width="9.140625" style="86" customWidth="1"/>
  </cols>
  <sheetData>
    <row r="1" spans="1:5" s="4" customFormat="1" ht="33" customHeight="1" outlineLevel="1">
      <c r="A1" s="154" t="s">
        <v>41</v>
      </c>
      <c r="B1" s="154"/>
      <c r="C1" s="154"/>
      <c r="D1" s="154"/>
      <c r="E1" s="154"/>
    </row>
    <row r="2" spans="1:5" s="56" customFormat="1" ht="15" customHeight="1" outlineLevel="1">
      <c r="A2" s="157"/>
      <c r="B2" s="157"/>
      <c r="C2" s="157"/>
      <c r="D2" s="157"/>
      <c r="E2" s="157"/>
    </row>
    <row r="3" spans="1:5" s="56" customFormat="1" ht="15" customHeight="1" outlineLevel="1">
      <c r="A3" s="154"/>
      <c r="B3" s="154"/>
      <c r="C3" s="154"/>
      <c r="D3" s="154"/>
      <c r="E3" s="154"/>
    </row>
    <row r="4" spans="1:5" s="56" customFormat="1" ht="15" customHeight="1" outlineLevel="1">
      <c r="A4" s="82"/>
      <c r="B4" s="83"/>
      <c r="C4" s="83"/>
      <c r="D4" s="83"/>
      <c r="E4" s="83"/>
    </row>
    <row r="5" spans="1:5" s="4" customFormat="1" ht="15" customHeight="1" outlineLevel="1">
      <c r="A5" s="155"/>
      <c r="B5" s="156"/>
      <c r="C5" s="84"/>
      <c r="D5" s="7"/>
      <c r="E5" s="7"/>
    </row>
    <row r="6" spans="1:5" s="4" customFormat="1" ht="15" customHeight="1">
      <c r="A6" s="56"/>
      <c r="B6" s="151"/>
      <c r="C6" s="152"/>
      <c r="D6" s="10"/>
      <c r="E6" s="85" t="s">
        <v>18</v>
      </c>
    </row>
    <row r="7" spans="1:5" ht="15" customHeight="1" thickBot="1">
      <c r="A7" s="15"/>
      <c r="B7" s="151" t="str">
        <f>evaluare!B5</f>
        <v>29/04/2021</v>
      </c>
      <c r="C7" s="152"/>
      <c r="D7" s="17"/>
      <c r="E7" s="17"/>
    </row>
    <row r="8" spans="1:5" s="87" customFormat="1" ht="65.25" customHeight="1" thickBot="1">
      <c r="A8" s="122" t="s">
        <v>0</v>
      </c>
      <c r="B8" s="123" t="s">
        <v>1</v>
      </c>
      <c r="C8" s="124" t="s">
        <v>3</v>
      </c>
      <c r="D8" s="124" t="s">
        <v>19</v>
      </c>
      <c r="E8" s="128" t="s">
        <v>12</v>
      </c>
    </row>
    <row r="9" spans="1:5" s="88" customFormat="1" ht="13.5" thickBot="1">
      <c r="A9" s="125">
        <v>0</v>
      </c>
      <c r="B9" s="126">
        <v>1</v>
      </c>
      <c r="C9" s="127">
        <v>2</v>
      </c>
      <c r="D9" s="127">
        <v>3</v>
      </c>
      <c r="E9" s="129">
        <v>4</v>
      </c>
    </row>
    <row r="10" spans="1:5" s="32" customFormat="1" ht="12.75">
      <c r="A10" s="102">
        <v>1</v>
      </c>
      <c r="B10" s="99" t="s">
        <v>13</v>
      </c>
      <c r="C10" s="100">
        <f aca="true" t="shared" si="0" ref="C10:C18">SUM(D10:E10)</f>
        <v>9249.09</v>
      </c>
      <c r="D10" s="101">
        <f>evaluare!D8</f>
        <v>6005.21</v>
      </c>
      <c r="E10" s="112">
        <f>disp!D21</f>
        <v>3243.88</v>
      </c>
    </row>
    <row r="11" spans="1:5" s="141" customFormat="1" ht="31.5" customHeight="1">
      <c r="A11" s="130">
        <f>A10+1</f>
        <v>2</v>
      </c>
      <c r="B11" s="131" t="s">
        <v>42</v>
      </c>
      <c r="C11" s="140">
        <f>SUM(D11:E11)</f>
        <v>0</v>
      </c>
      <c r="D11" s="132">
        <f>evaluare!D9</f>
        <v>0</v>
      </c>
      <c r="E11" s="133">
        <f>disp!D22</f>
        <v>0</v>
      </c>
    </row>
    <row r="12" spans="1:5" s="32" customFormat="1" ht="12.75">
      <c r="A12" s="103">
        <f aca="true" t="shared" si="1" ref="A12:A18">A11+1</f>
        <v>3</v>
      </c>
      <c r="B12" s="106" t="s">
        <v>33</v>
      </c>
      <c r="C12" s="29">
        <f>SUM(D12:E12)</f>
        <v>1742.12</v>
      </c>
      <c r="D12" s="80">
        <f>evaluare!D10</f>
        <v>1742.12</v>
      </c>
      <c r="E12" s="25">
        <f>disp!D23</f>
        <v>0</v>
      </c>
    </row>
    <row r="13" spans="1:5" s="32" customFormat="1" ht="12.75">
      <c r="A13" s="103">
        <f t="shared" si="1"/>
        <v>4</v>
      </c>
      <c r="B13" s="106" t="s">
        <v>32</v>
      </c>
      <c r="C13" s="29">
        <f>SUM(D13:E13)</f>
        <v>5892.48</v>
      </c>
      <c r="D13" s="80">
        <f>evaluare!D11</f>
        <v>5892.48</v>
      </c>
      <c r="E13" s="25">
        <f>disp!D24</f>
        <v>0</v>
      </c>
    </row>
    <row r="14" spans="1:5" s="32" customFormat="1" ht="12.75">
      <c r="A14" s="103">
        <f t="shared" si="1"/>
        <v>5</v>
      </c>
      <c r="B14" s="95" t="s">
        <v>27</v>
      </c>
      <c r="C14" s="29">
        <f t="shared" si="0"/>
        <v>2587.57</v>
      </c>
      <c r="D14" s="80">
        <f>evaluare!D12</f>
        <v>2587.57</v>
      </c>
      <c r="E14" s="25">
        <f>disp!D25</f>
        <v>0</v>
      </c>
    </row>
    <row r="15" spans="1:5" s="141" customFormat="1" ht="39">
      <c r="A15" s="130">
        <f t="shared" si="1"/>
        <v>6</v>
      </c>
      <c r="B15" s="131" t="s">
        <v>38</v>
      </c>
      <c r="C15" s="140">
        <f>SUM(D15:E15)</f>
        <v>0</v>
      </c>
      <c r="D15" s="132">
        <f>evaluare!D13</f>
        <v>0</v>
      </c>
      <c r="E15" s="133">
        <f>disp!D26</f>
        <v>0</v>
      </c>
    </row>
    <row r="16" spans="1:5" s="32" customFormat="1" ht="12.75">
      <c r="A16" s="103">
        <f t="shared" si="1"/>
        <v>7</v>
      </c>
      <c r="B16" s="95" t="s">
        <v>28</v>
      </c>
      <c r="C16" s="29">
        <f t="shared" si="0"/>
        <v>3663.59</v>
      </c>
      <c r="D16" s="80">
        <f>evaluare!D14</f>
        <v>3663.59</v>
      </c>
      <c r="E16" s="25">
        <f>disp!D27</f>
        <v>0</v>
      </c>
    </row>
    <row r="17" spans="1:5" s="32" customFormat="1" ht="12.75">
      <c r="A17" s="103">
        <f t="shared" si="1"/>
        <v>8</v>
      </c>
      <c r="B17" s="95" t="s">
        <v>20</v>
      </c>
      <c r="C17" s="29">
        <f t="shared" si="0"/>
        <v>7408.13</v>
      </c>
      <c r="D17" s="80">
        <f>evaluare!D15</f>
        <v>7408.13</v>
      </c>
      <c r="E17" s="25">
        <f>disp!D28</f>
        <v>0</v>
      </c>
    </row>
    <row r="18" spans="1:5" s="32" customFormat="1" ht="13.5" thickBot="1">
      <c r="A18" s="113">
        <f t="shared" si="1"/>
        <v>9</v>
      </c>
      <c r="B18" s="114" t="s">
        <v>14</v>
      </c>
      <c r="C18" s="115">
        <f t="shared" si="0"/>
        <v>1895.84</v>
      </c>
      <c r="D18" s="116">
        <f>evaluare!D16</f>
        <v>1895.84</v>
      </c>
      <c r="E18" s="117">
        <f>disp!D29</f>
        <v>0</v>
      </c>
    </row>
    <row r="19" spans="1:5" s="90" customFormat="1" ht="13.5" thickBot="1">
      <c r="A19" s="118"/>
      <c r="B19" s="119" t="s">
        <v>3</v>
      </c>
      <c r="C19" s="120">
        <f>SUM(C10:C18)</f>
        <v>32438.82</v>
      </c>
      <c r="D19" s="120">
        <f>SUM(D10:D18)</f>
        <v>29194.940000000002</v>
      </c>
      <c r="E19" s="121">
        <f>SUM(E10:E18)</f>
        <v>3243.88</v>
      </c>
    </row>
    <row r="20" spans="3:5" s="32" customFormat="1" ht="12.75" hidden="1">
      <c r="C20" s="89" t="e">
        <f>#REF!/0.76</f>
        <v>#REF!</v>
      </c>
      <c r="D20" s="89" t="e">
        <f>#REF!/$C20</f>
        <v>#REF!</v>
      </c>
      <c r="E20" s="89" t="e">
        <f>#REF!/$C20</f>
        <v>#REF!</v>
      </c>
    </row>
    <row r="21" spans="3:5" s="32" customFormat="1" ht="12.75">
      <c r="C21" s="89"/>
      <c r="D21" s="89"/>
      <c r="E21" s="89"/>
    </row>
    <row r="22" spans="3:5" s="32" customFormat="1" ht="12.75">
      <c r="C22" s="89"/>
      <c r="D22" s="89"/>
      <c r="E22" s="89"/>
    </row>
    <row r="23" spans="2:5" s="91" customFormat="1" ht="12.75">
      <c r="B23" s="91" t="s">
        <v>10</v>
      </c>
      <c r="C23" s="92"/>
      <c r="D23" s="92">
        <f>evaluare!C22</f>
        <v>51.24</v>
      </c>
      <c r="E23" s="92">
        <f>disp!C33</f>
        <v>108.13</v>
      </c>
    </row>
    <row r="24" spans="3:5" s="91" customFormat="1" ht="12.75">
      <c r="C24" s="92"/>
      <c r="D24" s="92"/>
      <c r="E24" s="92"/>
    </row>
    <row r="25" spans="3:5" s="91" customFormat="1" ht="12.75">
      <c r="C25" s="92"/>
      <c r="D25" s="92"/>
      <c r="E25" s="92"/>
    </row>
    <row r="26" spans="1:5" s="32" customFormat="1" ht="12.75">
      <c r="A26" s="146"/>
      <c r="B26" s="147"/>
      <c r="C26" s="147"/>
      <c r="D26" s="93"/>
      <c r="E26" s="26"/>
    </row>
    <row r="27" spans="1:5" ht="15">
      <c r="A27" s="4"/>
      <c r="B27" s="4"/>
      <c r="C27" s="10"/>
      <c r="D27" s="10"/>
      <c r="E27" s="10"/>
    </row>
    <row r="28" spans="1:5" ht="15">
      <c r="A28" s="4"/>
      <c r="B28" s="4"/>
      <c r="C28" s="10"/>
      <c r="D28" s="10"/>
      <c r="E28" s="10"/>
    </row>
    <row r="29" spans="1:5" ht="15">
      <c r="A29" s="4"/>
      <c r="B29" s="4"/>
      <c r="C29" s="10"/>
      <c r="D29" s="10"/>
      <c r="E29" s="10"/>
    </row>
    <row r="30" spans="1:5" ht="15">
      <c r="A30" s="4"/>
      <c r="B30" s="4"/>
      <c r="C30" s="10"/>
      <c r="D30" s="10"/>
      <c r="E30" s="10"/>
    </row>
    <row r="31" spans="1:5" ht="15">
      <c r="A31" s="4"/>
      <c r="B31" s="4"/>
      <c r="C31" s="10"/>
      <c r="D31" s="10"/>
      <c r="E31" s="10"/>
    </row>
    <row r="32" spans="1:5" ht="15">
      <c r="A32" s="4"/>
      <c r="B32" s="4"/>
      <c r="C32" s="10"/>
      <c r="D32" s="10"/>
      <c r="E32" s="10"/>
    </row>
    <row r="33" spans="1:5" ht="15">
      <c r="A33" s="4"/>
      <c r="B33" s="4"/>
      <c r="C33" s="10"/>
      <c r="D33" s="10"/>
      <c r="E33" s="10"/>
    </row>
    <row r="34" spans="1:5" ht="15">
      <c r="A34" s="4"/>
      <c r="B34" s="4"/>
      <c r="C34" s="10"/>
      <c r="D34" s="10"/>
      <c r="E34" s="10"/>
    </row>
    <row r="35" spans="1:5" ht="15">
      <c r="A35" s="4"/>
      <c r="B35" s="4"/>
      <c r="C35" s="10"/>
      <c r="D35" s="10"/>
      <c r="E35" s="10"/>
    </row>
    <row r="36" spans="1:5" ht="15">
      <c r="A36" s="4"/>
      <c r="B36" s="4"/>
      <c r="C36" s="10"/>
      <c r="D36" s="10"/>
      <c r="E36" s="10"/>
    </row>
    <row r="37" spans="1:5" ht="15">
      <c r="A37" s="4"/>
      <c r="B37" s="4"/>
      <c r="C37" s="10"/>
      <c r="D37" s="10"/>
      <c r="E37" s="10"/>
    </row>
    <row r="38" spans="1:5" ht="15">
      <c r="A38" s="4"/>
      <c r="B38" s="4"/>
      <c r="C38" s="10"/>
      <c r="D38" s="10"/>
      <c r="E38" s="10"/>
    </row>
    <row r="39" spans="1:5" ht="15">
      <c r="A39" s="4"/>
      <c r="B39" s="4"/>
      <c r="C39" s="10"/>
      <c r="D39" s="10"/>
      <c r="E39" s="10"/>
    </row>
    <row r="40" spans="1:5" ht="15">
      <c r="A40" s="4"/>
      <c r="B40" s="4"/>
      <c r="C40" s="10"/>
      <c r="D40" s="10"/>
      <c r="E40" s="10"/>
    </row>
    <row r="41" spans="1:5" ht="15">
      <c r="A41" s="4"/>
      <c r="B41" s="4"/>
      <c r="C41" s="10"/>
      <c r="D41" s="10"/>
      <c r="E41" s="10"/>
    </row>
    <row r="42" spans="1:5" ht="15">
      <c r="A42" s="4"/>
      <c r="B42" s="4"/>
      <c r="C42" s="10"/>
      <c r="D42" s="10"/>
      <c r="E42" s="10"/>
    </row>
    <row r="43" spans="1:5" ht="15">
      <c r="A43" s="4"/>
      <c r="B43" s="4"/>
      <c r="C43" s="10"/>
      <c r="D43" s="10"/>
      <c r="E43" s="10"/>
    </row>
    <row r="44" spans="1:5" ht="15">
      <c r="A44" s="4"/>
      <c r="B44" s="4"/>
      <c r="C44" s="10"/>
      <c r="D44" s="10"/>
      <c r="E44" s="10"/>
    </row>
  </sheetData>
  <sheetProtection/>
  <mergeCells count="7">
    <mergeCell ref="A26:C26"/>
    <mergeCell ref="A3:E3"/>
    <mergeCell ref="A5:B5"/>
    <mergeCell ref="A2:E2"/>
    <mergeCell ref="B7:C7"/>
    <mergeCell ref="A1:E1"/>
    <mergeCell ref="B6:C6"/>
  </mergeCells>
  <printOptions horizontalCentered="1" verticalCentered="1"/>
  <pageMargins left="0" right="0" top="0.196850393700787" bottom="0.196850393700787" header="0.31496062992126" footer="0.31496062992126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Cotutiu</dc:creator>
  <cp:keywords/>
  <dc:description/>
  <cp:lastModifiedBy>irina.gherghel</cp:lastModifiedBy>
  <cp:lastPrinted>2021-05-04T09:38:38Z</cp:lastPrinted>
  <dcterms:created xsi:type="dcterms:W3CDTF">2003-02-20T14:27:52Z</dcterms:created>
  <dcterms:modified xsi:type="dcterms:W3CDTF">2021-06-22T05:55:41Z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1224956154</vt:i4>
  </property>
  <property fmtid="{D5CDD505-2E9C-101B-9397-08002B2CF9AE}" pid="3" name="_EmailSubject">
    <vt:lpwstr>ultima varianta </vt:lpwstr>
  </property>
  <property fmtid="{D5CDD505-2E9C-101B-9397-08002B2CF9AE}" pid="4" name="_AuthorEmail">
    <vt:lpwstr>radut@hih.ro</vt:lpwstr>
  </property>
  <property fmtid="{D5CDD505-2E9C-101B-9397-08002B2CF9AE}" pid="5" name="_AuthorEmailDisplayName">
    <vt:lpwstr>radut</vt:lpwstr>
  </property>
  <property fmtid="{D5CDD505-2E9C-101B-9397-08002B2CF9AE}" pid="6" name="_PreviousAdHocReviewCycleID">
    <vt:i4>1507346432</vt:i4>
  </property>
  <property fmtid="{D5CDD505-2E9C-101B-9397-08002B2CF9AE}" pid="7" name="_ReviewingToolsShownOnce">
    <vt:lpwstr/>
  </property>
</Properties>
</file>