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2"/>
  </bookViews>
  <sheets>
    <sheet name="TOTAL" sheetId="1" r:id="rId1"/>
    <sheet name="evaluare" sheetId="2" r:id="rId2"/>
    <sheet name="disp" sheetId="3" r:id="rId3"/>
  </sheets>
  <externalReferences>
    <externalReference r:id="rId6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2">'disp'!$A$1:$D$35</definedName>
    <definedName name="_xlnm.Print_Area" localSheetId="1">'evaluare'!$A$1:$E$33</definedName>
    <definedName name="_xlnm.Print_Area" localSheetId="0">'TOTAL'!$A$1:$E$25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<sst xmlns="http://schemas.openxmlformats.org/spreadsheetml/2006/main" count="73" uniqueCount="40">
  <si>
    <t>Nr.crt.</t>
  </si>
  <si>
    <t>FURNIZOR</t>
  </si>
  <si>
    <t>Fond alocat 1</t>
  </si>
  <si>
    <t>TOTAL</t>
  </si>
  <si>
    <t>VAL.PUNCT=</t>
  </si>
  <si>
    <t>Margareta MIRON</t>
  </si>
  <si>
    <t>Aprobat,</t>
  </si>
  <si>
    <t>Avizat,</t>
  </si>
  <si>
    <t>3=col.2/total col.2*  total fond 1</t>
  </si>
  <si>
    <t>VALOARE PUNCT</t>
  </si>
  <si>
    <t>FOND DISPONIBILITATE ( 10%)</t>
  </si>
  <si>
    <t>disponibilitate 10%</t>
  </si>
  <si>
    <t>CARDIOMED SRL</t>
  </si>
  <si>
    <t>CMI STEFANIU</t>
  </si>
  <si>
    <t>Fond dupa redistribuire</t>
  </si>
  <si>
    <t>FOND TOTAL ALOCAT ECOGRAFII</t>
  </si>
  <si>
    <t>evaluare 90%</t>
  </si>
  <si>
    <t>SP. PASCANI</t>
  </si>
  <si>
    <t>DIRECTOR EXECUTIV DIRECTIA RELATII CONTRACTUALE</t>
  </si>
  <si>
    <t>SERVICII PARACLINICE DE ECOGRAFIE - CRITERIUL EVALUARE RESURSE</t>
  </si>
  <si>
    <t>SERVICII PARACLINICE DE ECOGRAFIE - CRITERIUL DISPONIBILITATE</t>
  </si>
  <si>
    <t xml:space="preserve">Fond alocat </t>
  </si>
  <si>
    <t xml:space="preserve">3=col.2/total col.2* total fond </t>
  </si>
  <si>
    <t>KARSUS MEDICAL SRL</t>
  </si>
  <si>
    <t>PATRAU CAMELIA</t>
  </si>
  <si>
    <t xml:space="preserve">TOTAL CRITERII DE SELECTIE    </t>
  </si>
  <si>
    <t>Observatii</t>
  </si>
  <si>
    <t>Radu Gheorghe ȚIBICHI</t>
  </si>
  <si>
    <t>HERMA MED SRL</t>
  </si>
  <si>
    <t>CMI GALES CRISTINA</t>
  </si>
  <si>
    <t xml:space="preserve"> Fond evaluare(90%)</t>
  </si>
  <si>
    <t>DIRECTOR GENERAL</t>
  </si>
  <si>
    <t>Sabina BUTNARU</t>
  </si>
  <si>
    <t xml:space="preserve">NOVADERM CLINIC (fost EXHAUSTIV GRUP - incetare cu 01.05.2021) </t>
  </si>
  <si>
    <t>CLINICA EQUILIBRUM (incetare cu 01.05.2021)</t>
  </si>
  <si>
    <t>puncte 2021</t>
  </si>
  <si>
    <t>CLINICA CARMED SRL-D</t>
  </si>
  <si>
    <t>DIRECTOR EXECUTIV DRC</t>
  </si>
  <si>
    <t>+5pct. personal, cnf.ref. Ev. Contractare 105/06.09.2021</t>
  </si>
  <si>
    <t>AMBULATORIU DE SPECIALITATE PARACLINIC  ECOGRAFII - SUPLIMENTARE DEC.2021 - II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</si>
</sst>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0.000"/>
    <numFmt numFmtId="221" formatCode="[$-418]dddd\,\ d\ mmmm\ yyyy"/>
    <numFmt numFmtId="222" formatCode="dd/mm/yy;@"/>
  </numFmts>
  <fonts count="2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5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2" applyNumberFormat="0" applyAlignment="0" applyProtection="0"/>
    <xf numFmtId="0" fontId="16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0" borderId="7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5" fillId="20" borderId="9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</cellStyleXfs>
  <cellXfs count="143">
    <xf numFmtId="0" fontId="0" fillId="0" borderId="0" xfId="0" applyNumberFormat="1" applyBorder="1" applyAlignment="1">
      <alignment/>
    </xf>
    <xf numFmtId="2" fontId="8" fillId="0" borderId="11" xfId="57" applyNumberFormat="1" applyFont="1" applyFill="1" applyBorder="1" applyAlignment="1">
      <alignment horizontal="center" vertical="center"/>
      <protection/>
    </xf>
    <xf numFmtId="3" fontId="8" fillId="0" borderId="12" xfId="57" applyNumberFormat="1" applyFont="1" applyFill="1" applyBorder="1" applyAlignment="1">
      <alignment horizontal="center" vertical="center"/>
      <protection/>
    </xf>
    <xf numFmtId="2" fontId="7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57" applyFont="1" applyFill="1" applyAlignment="1">
      <alignment vertical="center"/>
      <protection/>
    </xf>
    <xf numFmtId="2" fontId="7" fillId="0" borderId="0" xfId="57" applyNumberFormat="1" applyFont="1" applyFill="1" applyAlignment="1">
      <alignment vertical="center"/>
      <protection/>
    </xf>
    <xf numFmtId="4" fontId="4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4" fontId="7" fillId="0" borderId="0" xfId="57" applyNumberFormat="1" applyFont="1" applyFill="1" applyAlignment="1">
      <alignment vertical="center"/>
      <protection/>
    </xf>
    <xf numFmtId="4" fontId="4" fillId="0" borderId="0" xfId="57" applyNumberFormat="1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4" fontId="5" fillId="0" borderId="0" xfId="57" applyNumberFormat="1" applyFont="1" applyFill="1" applyAlignment="1">
      <alignment vertical="center"/>
      <protection/>
    </xf>
    <xf numFmtId="4" fontId="5" fillId="0" borderId="0" xfId="0" applyNumberFormat="1" applyFont="1" applyFill="1" applyBorder="1" applyAlignment="1">
      <alignment horizontal="right" vertical="center"/>
    </xf>
    <xf numFmtId="0" fontId="6" fillId="0" borderId="0" xfId="57" applyFont="1" applyFill="1" applyAlignment="1">
      <alignment vertical="center"/>
      <protection/>
    </xf>
    <xf numFmtId="4" fontId="6" fillId="0" borderId="0" xfId="57" applyNumberFormat="1" applyFont="1" applyFill="1" applyAlignment="1">
      <alignment vertical="center"/>
      <protection/>
    </xf>
    <xf numFmtId="0" fontId="8" fillId="0" borderId="0" xfId="57" applyFont="1" applyFill="1" applyBorder="1" applyAlignment="1">
      <alignment vertical="center"/>
      <protection/>
    </xf>
    <xf numFmtId="1" fontId="8" fillId="0" borderId="13" xfId="57" applyNumberFormat="1" applyFont="1" applyFill="1" applyBorder="1" applyAlignment="1">
      <alignment vertical="center"/>
      <protection/>
    </xf>
    <xf numFmtId="1" fontId="8" fillId="0" borderId="1" xfId="57" applyNumberFormat="1" applyFont="1" applyFill="1" applyBorder="1" applyAlignment="1">
      <alignment horizontal="center" vertical="center"/>
      <protection/>
    </xf>
    <xf numFmtId="3" fontId="8" fillId="0" borderId="1" xfId="57" applyNumberFormat="1" applyFont="1" applyFill="1" applyBorder="1" applyAlignment="1">
      <alignment horizontal="center" vertical="center"/>
      <protection/>
    </xf>
    <xf numFmtId="1" fontId="8" fillId="0" borderId="0" xfId="57" applyNumberFormat="1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4" fontId="0" fillId="0" borderId="14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0" fontId="0" fillId="0" borderId="15" xfId="57" applyFont="1" applyFill="1" applyBorder="1" applyAlignment="1">
      <alignment vertical="center"/>
      <protection/>
    </xf>
    <xf numFmtId="0" fontId="8" fillId="0" borderId="1" xfId="57" applyFont="1" applyFill="1" applyBorder="1" applyAlignment="1">
      <alignment vertical="center"/>
      <protection/>
    </xf>
    <xf numFmtId="4" fontId="8" fillId="0" borderId="1" xfId="57" applyNumberFormat="1" applyFont="1" applyFill="1" applyBorder="1" applyAlignment="1">
      <alignment vertical="center"/>
      <protection/>
    </xf>
    <xf numFmtId="4" fontId="8" fillId="0" borderId="14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2" fontId="8" fillId="0" borderId="1" xfId="57" applyNumberFormat="1" applyFont="1" applyFill="1" applyBorder="1" applyAlignment="1">
      <alignment vertical="center"/>
      <protection/>
    </xf>
    <xf numFmtId="0" fontId="0" fillId="0" borderId="16" xfId="57" applyFont="1" applyFill="1" applyBorder="1" applyAlignment="1">
      <alignment vertical="center"/>
      <protection/>
    </xf>
    <xf numFmtId="0" fontId="0" fillId="0" borderId="17" xfId="57" applyFont="1" applyFill="1" applyBorder="1" applyAlignment="1">
      <alignment vertical="center"/>
      <protection/>
    </xf>
    <xf numFmtId="2" fontId="8" fillId="0" borderId="0" xfId="57" applyNumberFormat="1" applyFont="1" applyFill="1" applyBorder="1" applyAlignment="1">
      <alignment vertical="center"/>
      <protection/>
    </xf>
    <xf numFmtId="4" fontId="8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8" fillId="0" borderId="0" xfId="0" applyNumberFormat="1" applyFont="1" applyFill="1" applyBorder="1" applyAlignment="1">
      <alignment vertical="center"/>
    </xf>
    <xf numFmtId="2" fontId="5" fillId="0" borderId="0" xfId="57" applyNumberFormat="1" applyFont="1" applyFill="1" applyBorder="1" applyAlignment="1">
      <alignment vertical="center"/>
      <protection/>
    </xf>
    <xf numFmtId="4" fontId="5" fillId="0" borderId="0" xfId="57" applyNumberFormat="1" applyFont="1" applyFill="1" applyBorder="1" applyAlignment="1">
      <alignment vertical="center"/>
      <protection/>
    </xf>
    <xf numFmtId="4" fontId="6" fillId="0" borderId="0" xfId="57" applyNumberFormat="1" applyFont="1" applyFill="1" applyBorder="1" applyAlignment="1">
      <alignment vertical="center"/>
      <protection/>
    </xf>
    <xf numFmtId="2" fontId="5" fillId="0" borderId="0" xfId="57" applyNumberFormat="1" applyFont="1" applyFill="1" applyAlignment="1">
      <alignment vertical="center"/>
      <protection/>
    </xf>
    <xf numFmtId="4" fontId="4" fillId="0" borderId="0" xfId="0" applyNumberFormat="1" applyFont="1" applyFill="1" applyBorder="1" applyAlignment="1">
      <alignment vertical="center"/>
    </xf>
    <xf numFmtId="4" fontId="8" fillId="0" borderId="18" xfId="57" applyNumberFormat="1" applyFont="1" applyFill="1" applyBorder="1" applyAlignment="1">
      <alignment horizontal="center" vertical="center" wrapText="1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/>
      <protection/>
    </xf>
    <xf numFmtId="4" fontId="8" fillId="0" borderId="20" xfId="57" applyNumberFormat="1" applyFont="1" applyFill="1" applyBorder="1" applyAlignment="1">
      <alignment horizontal="center" vertical="center"/>
      <protection/>
    </xf>
    <xf numFmtId="2" fontId="7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57" applyFont="1" applyAlignment="1">
      <alignment vertical="center"/>
      <protection/>
    </xf>
    <xf numFmtId="4" fontId="4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57" applyFont="1" applyAlignment="1">
      <alignment vertical="center"/>
      <protection/>
    </xf>
    <xf numFmtId="0" fontId="7" fillId="0" borderId="0" xfId="57" applyFont="1" applyFill="1" applyAlignment="1">
      <alignment vertical="center"/>
      <protection/>
    </xf>
    <xf numFmtId="4" fontId="7" fillId="0" borderId="0" xfId="0" applyNumberFormat="1" applyFont="1" applyBorder="1" applyAlignment="1">
      <alignment horizontal="right" vertical="center"/>
    </xf>
    <xf numFmtId="0" fontId="6" fillId="0" borderId="0" xfId="57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1" fontId="0" fillId="0" borderId="13" xfId="57" applyNumberFormat="1" applyFont="1" applyBorder="1" applyAlignment="1">
      <alignment vertical="center"/>
      <protection/>
    </xf>
    <xf numFmtId="1" fontId="0" fillId="0" borderId="1" xfId="57" applyNumberFormat="1" applyFont="1" applyFill="1" applyBorder="1" applyAlignment="1">
      <alignment horizontal="center" vertical="center"/>
      <protection/>
    </xf>
    <xf numFmtId="1" fontId="8" fillId="0" borderId="21" xfId="57" applyNumberFormat="1" applyFont="1" applyBorder="1" applyAlignment="1">
      <alignment horizontal="center" vertical="center"/>
      <protection/>
    </xf>
    <xf numFmtId="1" fontId="0" fillId="0" borderId="0" xfId="57" applyNumberFormat="1" applyFont="1" applyAlignment="1">
      <alignment vertical="center"/>
      <protection/>
    </xf>
    <xf numFmtId="0" fontId="0" fillId="0" borderId="13" xfId="57" applyFont="1" applyBorder="1" applyAlignment="1">
      <alignment vertical="center"/>
      <protection/>
    </xf>
    <xf numFmtId="3" fontId="0" fillId="0" borderId="1" xfId="57" applyNumberFormat="1" applyFont="1" applyFill="1" applyBorder="1" applyAlignment="1">
      <alignment vertical="center"/>
      <protection/>
    </xf>
    <xf numFmtId="4" fontId="0" fillId="0" borderId="21" xfId="57" applyNumberFormat="1" applyFont="1" applyFill="1" applyBorder="1" applyAlignment="1">
      <alignment vertical="center"/>
      <protection/>
    </xf>
    <xf numFmtId="3" fontId="8" fillId="0" borderId="1" xfId="57" applyNumberFormat="1" applyFont="1" applyFill="1" applyBorder="1" applyAlignment="1">
      <alignment vertical="center"/>
      <protection/>
    </xf>
    <xf numFmtId="0" fontId="0" fillId="0" borderId="16" xfId="57" applyFont="1" applyBorder="1" applyAlignment="1">
      <alignment vertical="center"/>
      <protection/>
    </xf>
    <xf numFmtId="0" fontId="8" fillId="23" borderId="11" xfId="57" applyFont="1" applyFill="1" applyBorder="1" applyAlignment="1">
      <alignment vertical="center"/>
      <protection/>
    </xf>
    <xf numFmtId="4" fontId="8" fillId="0" borderId="11" xfId="57" applyNumberFormat="1" applyFont="1" applyFill="1" applyBorder="1" applyAlignment="1">
      <alignment vertical="center"/>
      <protection/>
    </xf>
    <xf numFmtId="4" fontId="8" fillId="0" borderId="22" xfId="57" applyNumberFormat="1" applyFont="1" applyBorder="1" applyAlignment="1">
      <alignment vertical="center"/>
      <protection/>
    </xf>
    <xf numFmtId="0" fontId="0" fillId="0" borderId="0" xfId="57" applyFont="1" applyBorder="1" applyAlignment="1">
      <alignment vertical="center"/>
      <protection/>
    </xf>
    <xf numFmtId="4" fontId="0" fillId="0" borderId="0" xfId="57" applyNumberFormat="1" applyFont="1" applyBorder="1" applyAlignment="1">
      <alignment vertical="center"/>
      <protection/>
    </xf>
    <xf numFmtId="0" fontId="0" fillId="0" borderId="19" xfId="57" applyFont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/>
      <protection/>
    </xf>
    <xf numFmtId="4" fontId="8" fillId="0" borderId="23" xfId="57" applyNumberFormat="1" applyFont="1" applyBorder="1" applyAlignment="1">
      <alignment horizontal="center"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0" fontId="3" fillId="0" borderId="0" xfId="57" applyFont="1" applyFill="1" applyAlignment="1">
      <alignment vertical="center"/>
      <protection/>
    </xf>
    <xf numFmtId="0" fontId="0" fillId="0" borderId="0" xfId="57" applyFont="1" applyFill="1" applyAlignment="1">
      <alignment horizontal="center" vertical="center"/>
      <protection/>
    </xf>
    <xf numFmtId="1" fontId="8" fillId="0" borderId="0" xfId="57" applyNumberFormat="1" applyFont="1" applyFill="1" applyAlignment="1">
      <alignment horizontal="center" vertical="center"/>
      <protection/>
    </xf>
    <xf numFmtId="4" fontId="0" fillId="0" borderId="0" xfId="57" applyNumberFormat="1" applyFont="1" applyFill="1" applyAlignment="1">
      <alignment vertical="center"/>
      <protection/>
    </xf>
    <xf numFmtId="0" fontId="8" fillId="0" borderId="0" xfId="57" applyFont="1" applyFill="1" applyAlignment="1">
      <alignment vertical="center"/>
      <protection/>
    </xf>
    <xf numFmtId="0" fontId="8" fillId="0" borderId="0" xfId="57" applyFont="1" applyFill="1" applyAlignment="1">
      <alignment vertical="center"/>
      <protection/>
    </xf>
    <xf numFmtId="4" fontId="8" fillId="0" borderId="0" xfId="57" applyNumberFormat="1" applyFont="1" applyFill="1" applyAlignment="1">
      <alignment vertical="center"/>
      <protection/>
    </xf>
    <xf numFmtId="4" fontId="0" fillId="0" borderId="0" xfId="0" applyNumberFormat="1" applyFont="1" applyFill="1" applyBorder="1" applyAlignment="1">
      <alignment vertical="center"/>
    </xf>
    <xf numFmtId="4" fontId="3" fillId="0" borderId="0" xfId="57" applyNumberFormat="1" applyFont="1" applyFill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1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vertical="center"/>
      <protection/>
    </xf>
    <xf numFmtId="0" fontId="0" fillId="0" borderId="24" xfId="0" applyNumberFormat="1" applyFont="1" applyFill="1" applyBorder="1" applyAlignment="1">
      <alignment vertical="center" wrapText="1"/>
    </xf>
    <xf numFmtId="4" fontId="8" fillId="0" borderId="24" xfId="57" applyNumberFormat="1" applyFont="1" applyFill="1" applyBorder="1" applyAlignment="1">
      <alignment vertical="center"/>
      <protection/>
    </xf>
    <xf numFmtId="4" fontId="0" fillId="0" borderId="24" xfId="57" applyNumberFormat="1" applyFont="1" applyFill="1" applyBorder="1" applyAlignment="1">
      <alignment vertical="center"/>
      <protection/>
    </xf>
    <xf numFmtId="0" fontId="0" fillId="0" borderId="25" xfId="57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3" fontId="0" fillId="0" borderId="1" xfId="57" applyNumberFormat="1" applyFont="1" applyFill="1" applyBorder="1" applyAlignment="1">
      <alignment vertical="center"/>
      <protection/>
    </xf>
    <xf numFmtId="4" fontId="0" fillId="0" borderId="14" xfId="57" applyNumberFormat="1" applyFont="1" applyFill="1" applyBorder="1" applyAlignment="1">
      <alignment vertical="center"/>
      <protection/>
    </xf>
    <xf numFmtId="49" fontId="0" fillId="24" borderId="15" xfId="57" applyNumberFormat="1" applyFont="1" applyFill="1" applyBorder="1" applyAlignment="1">
      <alignment vertical="center" wrapText="1"/>
      <protection/>
    </xf>
    <xf numFmtId="14" fontId="8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4" fontId="0" fillId="0" borderId="26" xfId="57" applyNumberFormat="1" applyFont="1" applyFill="1" applyBorder="1" applyAlignment="1">
      <alignment vertical="center"/>
      <protection/>
    </xf>
    <xf numFmtId="0" fontId="8" fillId="0" borderId="27" xfId="57" applyFont="1" applyFill="1" applyBorder="1" applyAlignment="1">
      <alignment vertical="center"/>
      <protection/>
    </xf>
    <xf numFmtId="0" fontId="8" fillId="0" borderId="28" xfId="57" applyFont="1" applyFill="1" applyBorder="1" applyAlignment="1">
      <alignment vertical="center"/>
      <protection/>
    </xf>
    <xf numFmtId="4" fontId="8" fillId="0" borderId="28" xfId="57" applyNumberFormat="1" applyFont="1" applyFill="1" applyBorder="1" applyAlignment="1">
      <alignment vertical="center"/>
      <protection/>
    </xf>
    <xf numFmtId="4" fontId="8" fillId="0" borderId="29" xfId="57" applyNumberFormat="1" applyFont="1" applyFill="1" applyBorder="1" applyAlignment="1">
      <alignment vertical="center"/>
      <protection/>
    </xf>
    <xf numFmtId="0" fontId="0" fillId="0" borderId="30" xfId="57" applyFont="1" applyFill="1" applyBorder="1" applyAlignment="1">
      <alignment horizontal="center" vertical="center" wrapText="1"/>
      <protection/>
    </xf>
    <xf numFmtId="0" fontId="0" fillId="0" borderId="31" xfId="58" applyFont="1" applyFill="1" applyBorder="1" applyAlignment="1">
      <alignment horizontal="center" vertical="center"/>
      <protection/>
    </xf>
    <xf numFmtId="4" fontId="0" fillId="0" borderId="31" xfId="57" applyNumberFormat="1" applyFont="1" applyFill="1" applyBorder="1" applyAlignment="1">
      <alignment horizontal="center" vertical="center"/>
      <protection/>
    </xf>
    <xf numFmtId="1" fontId="8" fillId="0" borderId="27" xfId="0" applyNumberFormat="1" applyFont="1" applyFill="1" applyBorder="1" applyAlignment="1">
      <alignment horizontal="center" vertical="center" wrapText="1"/>
    </xf>
    <xf numFmtId="1" fontId="8" fillId="0" borderId="28" xfId="58" applyNumberFormat="1" applyFont="1" applyFill="1" applyBorder="1" applyAlignment="1">
      <alignment horizontal="center" vertical="center"/>
      <protection/>
    </xf>
    <xf numFmtId="1" fontId="8" fillId="0" borderId="28" xfId="57" applyNumberFormat="1" applyFont="1" applyFill="1" applyBorder="1" applyAlignment="1">
      <alignment horizontal="center" vertical="center"/>
      <protection/>
    </xf>
    <xf numFmtId="4" fontId="0" fillId="0" borderId="32" xfId="57" applyNumberFormat="1" applyFont="1" applyFill="1" applyBorder="1" applyAlignment="1">
      <alignment horizontal="center" vertical="center" wrapText="1"/>
      <protection/>
    </xf>
    <xf numFmtId="1" fontId="8" fillId="0" borderId="29" xfId="57" applyNumberFormat="1" applyFont="1" applyFill="1" applyBorder="1" applyAlignment="1">
      <alignment horizontal="center" vertical="center"/>
      <protection/>
    </xf>
    <xf numFmtId="0" fontId="9" fillId="0" borderId="13" xfId="57" applyFont="1" applyFill="1" applyBorder="1" applyAlignment="1">
      <alignment vertical="center"/>
      <protection/>
    </xf>
    <xf numFmtId="0" fontId="9" fillId="0" borderId="1" xfId="0" applyNumberFormat="1" applyFont="1" applyFill="1" applyBorder="1" applyAlignment="1">
      <alignment vertical="center" wrapText="1"/>
    </xf>
    <xf numFmtId="4" fontId="9" fillId="0" borderId="1" xfId="57" applyNumberFormat="1" applyFont="1" applyFill="1" applyBorder="1" applyAlignment="1">
      <alignment vertical="center"/>
      <protection/>
    </xf>
    <xf numFmtId="4" fontId="9" fillId="0" borderId="14" xfId="57" applyNumberFormat="1" applyFont="1" applyFill="1" applyBorder="1" applyAlignment="1">
      <alignment vertical="center"/>
      <protection/>
    </xf>
    <xf numFmtId="0" fontId="9" fillId="0" borderId="15" xfId="57" applyFont="1" applyFill="1" applyBorder="1" applyAlignment="1">
      <alignment vertical="center"/>
      <protection/>
    </xf>
    <xf numFmtId="0" fontId="9" fillId="0" borderId="0" xfId="57" applyFont="1" applyFill="1" applyBorder="1" applyAlignment="1">
      <alignment vertical="center"/>
      <protection/>
    </xf>
    <xf numFmtId="3" fontId="9" fillId="0" borderId="1" xfId="57" applyNumberFormat="1" applyFont="1" applyFill="1" applyBorder="1" applyAlignment="1">
      <alignment vertical="center"/>
      <protection/>
    </xf>
    <xf numFmtId="4" fontId="9" fillId="0" borderId="21" xfId="57" applyNumberFormat="1" applyFont="1" applyFill="1" applyBorder="1" applyAlignment="1">
      <alignment vertical="center"/>
      <protection/>
    </xf>
    <xf numFmtId="0" fontId="9" fillId="0" borderId="0" xfId="57" applyFont="1" applyAlignment="1">
      <alignment vertical="center"/>
      <protection/>
    </xf>
    <xf numFmtId="4" fontId="10" fillId="0" borderId="1" xfId="57" applyNumberFormat="1" applyFont="1" applyFill="1" applyBorder="1" applyAlignment="1">
      <alignment vertical="center"/>
      <protection/>
    </xf>
    <xf numFmtId="0" fontId="9" fillId="0" borderId="0" xfId="57" applyFont="1" applyFill="1" applyAlignment="1">
      <alignment vertical="center"/>
      <protection/>
    </xf>
    <xf numFmtId="0" fontId="10" fillId="0" borderId="0" xfId="57" applyFont="1" applyFill="1" applyBorder="1" applyAlignment="1">
      <alignment vertical="center"/>
      <protection/>
    </xf>
    <xf numFmtId="0" fontId="0" fillId="0" borderId="33" xfId="57" applyFont="1" applyFill="1" applyBorder="1" applyAlignment="1">
      <alignment vertical="center"/>
      <protection/>
    </xf>
    <xf numFmtId="4" fontId="8" fillId="25" borderId="11" xfId="57" applyNumberFormat="1" applyFont="1" applyFill="1" applyBorder="1" applyAlignment="1">
      <alignment vertical="center" wrapText="1"/>
      <protection/>
    </xf>
    <xf numFmtId="49" fontId="11" fillId="0" borderId="15" xfId="57" applyNumberFormat="1" applyFont="1" applyFill="1" applyBorder="1" applyAlignment="1">
      <alignment horizontal="left" vertical="center" wrapText="1"/>
      <protection/>
    </xf>
    <xf numFmtId="4" fontId="0" fillId="20" borderId="1" xfId="57" applyNumberFormat="1" applyFont="1" applyFill="1" applyBorder="1" applyAlignment="1">
      <alignment vertical="center"/>
      <protection/>
    </xf>
    <xf numFmtId="0" fontId="7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8" fillId="0" borderId="0" xfId="57" applyFont="1" applyFill="1" applyAlignment="1">
      <alignment vertical="center" wrapText="1"/>
      <protection/>
    </xf>
    <xf numFmtId="0" fontId="8" fillId="0" borderId="0" xfId="0" applyNumberFormat="1" applyFont="1" applyBorder="1" applyAlignment="1">
      <alignment vertical="center" wrapText="1"/>
    </xf>
    <xf numFmtId="0" fontId="0" fillId="0" borderId="0" xfId="57" applyFont="1" applyFill="1" applyAlignment="1">
      <alignment vertical="center" wrapText="1"/>
      <protection/>
    </xf>
    <xf numFmtId="0" fontId="0" fillId="0" borderId="0" xfId="0" applyNumberFormat="1" applyBorder="1" applyAlignment="1">
      <alignment vertical="center" wrapText="1"/>
    </xf>
    <xf numFmtId="0" fontId="7" fillId="0" borderId="0" xfId="57" applyFont="1" applyFill="1" applyAlignment="1">
      <alignment horizontal="center" vertical="center" wrapText="1"/>
      <protection/>
    </xf>
    <xf numFmtId="14" fontId="8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4" fontId="8" fillId="24" borderId="34" xfId="57" applyNumberFormat="1" applyFont="1" applyFill="1" applyBorder="1" applyAlignment="1">
      <alignment horizontal="center" vertical="center" wrapText="1"/>
      <protection/>
    </xf>
    <xf numFmtId="4" fontId="8" fillId="24" borderId="35" xfId="57" applyNumberFormat="1" applyFont="1" applyFill="1" applyBorder="1" applyAlignment="1">
      <alignment horizontal="center" vertical="center" wrapText="1"/>
      <protection/>
    </xf>
    <xf numFmtId="2" fontId="7" fillId="0" borderId="0" xfId="57" applyNumberFormat="1" applyFont="1" applyFill="1" applyAlignment="1">
      <alignment horizontal="center" vertical="center" wrapText="1"/>
      <protection/>
    </xf>
    <xf numFmtId="0" fontId="7" fillId="0" borderId="0" xfId="57" applyFont="1" applyAlignment="1">
      <alignment horizontal="center" vertical="center"/>
      <protection/>
    </xf>
    <xf numFmtId="2" fontId="7" fillId="0" borderId="0" xfId="57" applyNumberFormat="1" applyFont="1" applyFill="1" applyAlignment="1">
      <alignment horizontal="center" vertical="center"/>
      <protection/>
    </xf>
    <xf numFmtId="4" fontId="7" fillId="0" borderId="0" xfId="0" applyNumberFormat="1" applyFont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view="pageBreakPreview" zoomScale="75" zoomScaleSheetLayoutView="75" zoomScalePageLayoutView="0" workbookViewId="0" topLeftCell="A1">
      <selection activeCell="B38" sqref="B38"/>
    </sheetView>
  </sheetViews>
  <sheetFormatPr defaultColWidth="9.140625" defaultRowHeight="12.75" outlineLevelRow="1"/>
  <cols>
    <col min="1" max="1" width="3.8515625" style="75" customWidth="1"/>
    <col min="2" max="2" width="25.7109375" style="75" customWidth="1"/>
    <col min="3" max="3" width="18.28125" style="83" customWidth="1"/>
    <col min="4" max="5" width="15.8515625" style="83" customWidth="1"/>
    <col min="6" max="16384" width="9.140625" style="75" customWidth="1"/>
  </cols>
  <sheetData>
    <row r="1" spans="3:4" s="5" customFormat="1" ht="15" customHeight="1" outlineLevel="1">
      <c r="C1" s="12"/>
      <c r="D1" s="10"/>
    </row>
    <row r="2" spans="1:5" s="5" customFormat="1" ht="29.25" customHeight="1" outlineLevel="1">
      <c r="A2" s="128" t="s">
        <v>25</v>
      </c>
      <c r="B2" s="128"/>
      <c r="C2" s="128"/>
      <c r="D2" s="128"/>
      <c r="E2" s="128"/>
    </row>
    <row r="3" spans="1:5" s="5" customFormat="1" ht="33" customHeight="1" outlineLevel="1">
      <c r="A3" s="134" t="s">
        <v>39</v>
      </c>
      <c r="B3" s="134"/>
      <c r="C3" s="134"/>
      <c r="D3" s="134"/>
      <c r="E3" s="134"/>
    </row>
    <row r="4" spans="1:5" s="53" customFormat="1" ht="15" customHeight="1" outlineLevel="1">
      <c r="A4" s="128"/>
      <c r="B4" s="128"/>
      <c r="C4" s="128"/>
      <c r="D4" s="128"/>
      <c r="E4" s="128"/>
    </row>
    <row r="5" spans="1:5" ht="15" customHeight="1" thickBot="1">
      <c r="A5" s="16"/>
      <c r="B5" s="135">
        <v>44451</v>
      </c>
      <c r="C5" s="136"/>
      <c r="D5" s="17"/>
      <c r="E5" s="17"/>
    </row>
    <row r="6" spans="1:5" s="76" customFormat="1" ht="65.25" customHeight="1" thickBot="1">
      <c r="A6" s="104" t="s">
        <v>0</v>
      </c>
      <c r="B6" s="105" t="s">
        <v>1</v>
      </c>
      <c r="C6" s="106" t="s">
        <v>3</v>
      </c>
      <c r="D6" s="106" t="s">
        <v>16</v>
      </c>
      <c r="E6" s="110" t="s">
        <v>11</v>
      </c>
    </row>
    <row r="7" spans="1:5" s="77" customFormat="1" ht="13.5" thickBot="1">
      <c r="A7" s="107">
        <v>0</v>
      </c>
      <c r="B7" s="108">
        <v>1</v>
      </c>
      <c r="C7" s="109">
        <v>2</v>
      </c>
      <c r="D7" s="109">
        <v>3</v>
      </c>
      <c r="E7" s="111">
        <v>4</v>
      </c>
    </row>
    <row r="8" spans="1:5" s="30" customFormat="1" ht="12.75">
      <c r="A8" s="90">
        <v>1</v>
      </c>
      <c r="B8" s="87" t="s">
        <v>12</v>
      </c>
      <c r="C8" s="88">
        <f aca="true" t="shared" si="0" ref="C8:C15">SUM(D8:E8)</f>
        <v>490.74</v>
      </c>
      <c r="D8" s="89">
        <f>evaluare!D17</f>
        <v>490.74</v>
      </c>
      <c r="E8" s="99">
        <v>0</v>
      </c>
    </row>
    <row r="9" spans="1:5" s="30" customFormat="1" ht="12.75">
      <c r="A9" s="124">
        <f>A8+1</f>
        <v>2</v>
      </c>
      <c r="B9" s="84" t="s">
        <v>36</v>
      </c>
      <c r="C9" s="28">
        <f>SUM(D9:E9)</f>
        <v>277.78</v>
      </c>
      <c r="D9" s="74">
        <f>evaluare!D18</f>
        <v>277.78</v>
      </c>
      <c r="E9" s="24">
        <v>0</v>
      </c>
    </row>
    <row r="10" spans="1:5" s="30" customFormat="1" ht="12.75">
      <c r="A10" s="124">
        <f aca="true" t="shared" si="1" ref="A10:A15">A9+1</f>
        <v>3</v>
      </c>
      <c r="B10" s="93" t="s">
        <v>29</v>
      </c>
      <c r="C10" s="28">
        <f>SUM(D10:E10)</f>
        <v>179</v>
      </c>
      <c r="D10" s="74">
        <f>evaluare!D19</f>
        <v>179</v>
      </c>
      <c r="E10" s="24">
        <v>0</v>
      </c>
    </row>
    <row r="11" spans="1:5" s="30" customFormat="1" ht="12.75">
      <c r="A11" s="124">
        <f t="shared" si="1"/>
        <v>4</v>
      </c>
      <c r="B11" s="93" t="s">
        <v>28</v>
      </c>
      <c r="C11" s="28">
        <f>SUM(D11:E11)</f>
        <v>442.59</v>
      </c>
      <c r="D11" s="74">
        <f>evaluare!D20</f>
        <v>442.59</v>
      </c>
      <c r="E11" s="24">
        <v>0</v>
      </c>
    </row>
    <row r="12" spans="1:5" s="30" customFormat="1" ht="12.75">
      <c r="A12" s="124">
        <f t="shared" si="1"/>
        <v>5</v>
      </c>
      <c r="B12" s="84" t="s">
        <v>23</v>
      </c>
      <c r="C12" s="28">
        <f t="shared" si="0"/>
        <v>0</v>
      </c>
      <c r="D12" s="74">
        <f>evaluare!D21</f>
        <v>0</v>
      </c>
      <c r="E12" s="24">
        <v>0</v>
      </c>
    </row>
    <row r="13" spans="1:5" s="30" customFormat="1" ht="12.75">
      <c r="A13" s="124">
        <f t="shared" si="1"/>
        <v>6</v>
      </c>
      <c r="B13" s="84" t="s">
        <v>24</v>
      </c>
      <c r="C13" s="28">
        <f t="shared" si="0"/>
        <v>272.22</v>
      </c>
      <c r="D13" s="74">
        <f>evaluare!D22</f>
        <v>272.22</v>
      </c>
      <c r="E13" s="24">
        <v>0</v>
      </c>
    </row>
    <row r="14" spans="1:5" s="30" customFormat="1" ht="12.75">
      <c r="A14" s="124">
        <f t="shared" si="1"/>
        <v>7</v>
      </c>
      <c r="B14" s="84" t="s">
        <v>17</v>
      </c>
      <c r="C14" s="28">
        <f t="shared" si="0"/>
        <v>0</v>
      </c>
      <c r="D14" s="74">
        <f>evaluare!D23</f>
        <v>0</v>
      </c>
      <c r="E14" s="24">
        <v>0</v>
      </c>
    </row>
    <row r="15" spans="1:5" s="30" customFormat="1" ht="12.75">
      <c r="A15" s="124">
        <f t="shared" si="1"/>
        <v>8</v>
      </c>
      <c r="B15" s="84" t="s">
        <v>13</v>
      </c>
      <c r="C15" s="28">
        <f t="shared" si="0"/>
        <v>137.04</v>
      </c>
      <c r="D15" s="74">
        <f>evaluare!D24</f>
        <v>137.04</v>
      </c>
      <c r="E15" s="24">
        <v>0</v>
      </c>
    </row>
    <row r="16" spans="1:5" s="122" customFormat="1" ht="31.5" customHeight="1">
      <c r="A16" s="112"/>
      <c r="B16" s="113" t="s">
        <v>34</v>
      </c>
      <c r="C16" s="121">
        <f>SUM(D16:E16)</f>
        <v>0</v>
      </c>
      <c r="D16" s="114">
        <f>evaluare!D25</f>
        <v>0</v>
      </c>
      <c r="E16" s="115">
        <v>0</v>
      </c>
    </row>
    <row r="17" spans="1:5" s="122" customFormat="1" ht="39.75" thickBot="1">
      <c r="A17" s="112"/>
      <c r="B17" s="113" t="s">
        <v>33</v>
      </c>
      <c r="C17" s="121">
        <f>SUM(D17:E17)</f>
        <v>0</v>
      </c>
      <c r="D17" s="114">
        <f>evaluare!D26</f>
        <v>0</v>
      </c>
      <c r="E17" s="115">
        <v>0</v>
      </c>
    </row>
    <row r="18" spans="1:5" s="79" customFormat="1" ht="13.5" thickBot="1">
      <c r="A18" s="100"/>
      <c r="B18" s="101" t="s">
        <v>3</v>
      </c>
      <c r="C18" s="102">
        <f>SUM(C8:C15)</f>
        <v>1799.37</v>
      </c>
      <c r="D18" s="102">
        <f>SUM(D8:D15)</f>
        <v>1799.37</v>
      </c>
      <c r="E18" s="103">
        <f>SUM(E8:E15)</f>
        <v>0</v>
      </c>
    </row>
    <row r="19" spans="3:5" s="30" customFormat="1" ht="12.75" hidden="1">
      <c r="C19" s="78" t="e">
        <f>#REF!/0.76</f>
        <v>#REF!</v>
      </c>
      <c r="D19" s="78" t="e">
        <f>#REF!/$C19</f>
        <v>#REF!</v>
      </c>
      <c r="E19" s="78" t="e">
        <f>#REF!/$C19</f>
        <v>#REF!</v>
      </c>
    </row>
    <row r="20" spans="3:5" s="30" customFormat="1" ht="12.75">
      <c r="C20" s="78"/>
      <c r="D20" s="78"/>
      <c r="E20" s="78"/>
    </row>
    <row r="21" spans="3:5" s="30" customFormat="1" ht="12.75">
      <c r="C21" s="78"/>
      <c r="D21" s="78"/>
      <c r="E21" s="78"/>
    </row>
    <row r="22" spans="2:5" s="80" customFormat="1" ht="12.75">
      <c r="B22" s="80" t="s">
        <v>9</v>
      </c>
      <c r="C22" s="81"/>
      <c r="D22" s="81">
        <f>evaluare!C32</f>
        <v>3.7</v>
      </c>
      <c r="E22" s="81">
        <v>0</v>
      </c>
    </row>
    <row r="23" spans="3:5" s="80" customFormat="1" ht="12.75">
      <c r="C23" s="81"/>
      <c r="D23" s="81"/>
      <c r="E23" s="81"/>
    </row>
    <row r="24" spans="3:5" s="80" customFormat="1" ht="12.75">
      <c r="C24" s="81"/>
      <c r="D24" s="81"/>
      <c r="E24" s="81"/>
    </row>
    <row r="25" spans="1:5" s="30" customFormat="1" ht="12.75">
      <c r="A25" s="132"/>
      <c r="B25" s="133"/>
      <c r="C25" s="133"/>
      <c r="D25" s="82"/>
      <c r="E25" s="25"/>
    </row>
    <row r="26" spans="1:5" ht="15">
      <c r="A26" s="5"/>
      <c r="B26" s="5"/>
      <c r="C26" s="12"/>
      <c r="D26" s="12"/>
      <c r="E26" s="12"/>
    </row>
    <row r="27" spans="1:5" ht="15">
      <c r="A27" s="5"/>
      <c r="B27" s="5"/>
      <c r="C27" s="12"/>
      <c r="D27" s="12"/>
      <c r="E27" s="12"/>
    </row>
    <row r="28" spans="1:5" ht="15">
      <c r="A28" s="5"/>
      <c r="B28" s="5"/>
      <c r="C28" s="12"/>
      <c r="D28" s="12"/>
      <c r="E28" s="12"/>
    </row>
    <row r="29" spans="1:5" ht="15">
      <c r="A29" s="5"/>
      <c r="B29" s="5"/>
      <c r="C29" s="12"/>
      <c r="D29" s="12"/>
      <c r="E29" s="12"/>
    </row>
    <row r="30" spans="1:5" ht="15">
      <c r="A30" s="5"/>
      <c r="B30" s="5"/>
      <c r="C30" s="12"/>
      <c r="D30" s="12"/>
      <c r="E30" s="12"/>
    </row>
    <row r="31" spans="1:5" ht="15">
      <c r="A31" s="5"/>
      <c r="B31" s="5"/>
      <c r="C31" s="12"/>
      <c r="D31" s="12"/>
      <c r="E31" s="12"/>
    </row>
    <row r="32" spans="1:5" ht="15">
      <c r="A32" s="5"/>
      <c r="B32" s="5"/>
      <c r="C32" s="12"/>
      <c r="D32" s="12"/>
      <c r="E32" s="12"/>
    </row>
    <row r="33" spans="1:5" ht="15">
      <c r="A33" s="5"/>
      <c r="B33" s="5"/>
      <c r="C33" s="12"/>
      <c r="D33" s="12"/>
      <c r="E33" s="12"/>
    </row>
    <row r="34" spans="1:5" ht="15">
      <c r="A34" s="5"/>
      <c r="B34" s="5"/>
      <c r="C34" s="12"/>
      <c r="D34" s="12"/>
      <c r="E34" s="12"/>
    </row>
    <row r="35" spans="1:5" ht="15">
      <c r="A35" s="5"/>
      <c r="B35" s="5"/>
      <c r="C35" s="12"/>
      <c r="D35" s="12"/>
      <c r="E35" s="12"/>
    </row>
    <row r="36" spans="1:5" ht="15">
      <c r="A36" s="5"/>
      <c r="B36" s="5"/>
      <c r="C36" s="12"/>
      <c r="D36" s="12"/>
      <c r="E36" s="12"/>
    </row>
    <row r="37" spans="1:5" ht="15">
      <c r="A37" s="5"/>
      <c r="B37" s="5"/>
      <c r="C37" s="12"/>
      <c r="D37" s="12"/>
      <c r="E37" s="12"/>
    </row>
    <row r="38" spans="1:5" ht="15">
      <c r="A38" s="5"/>
      <c r="B38" s="5"/>
      <c r="C38" s="12"/>
      <c r="D38" s="12"/>
      <c r="E38" s="12"/>
    </row>
    <row r="39" spans="1:5" ht="15">
      <c r="A39" s="5"/>
      <c r="B39" s="5"/>
      <c r="C39" s="12"/>
      <c r="D39" s="12"/>
      <c r="E39" s="12"/>
    </row>
    <row r="40" spans="1:5" ht="15">
      <c r="A40" s="5"/>
      <c r="B40" s="5"/>
      <c r="C40" s="12"/>
      <c r="D40" s="12"/>
      <c r="E40" s="12"/>
    </row>
    <row r="41" spans="1:5" ht="15">
      <c r="A41" s="5"/>
      <c r="B41" s="5"/>
      <c r="C41" s="12"/>
      <c r="D41" s="12"/>
      <c r="E41" s="12"/>
    </row>
    <row r="42" spans="1:5" ht="15">
      <c r="A42" s="5"/>
      <c r="B42" s="5"/>
      <c r="C42" s="12"/>
      <c r="D42" s="12"/>
      <c r="E42" s="12"/>
    </row>
    <row r="43" spans="1:5" ht="15">
      <c r="A43" s="5"/>
      <c r="B43" s="5"/>
      <c r="C43" s="12"/>
      <c r="D43" s="12"/>
      <c r="E43" s="12"/>
    </row>
  </sheetData>
  <sheetProtection/>
  <mergeCells count="5">
    <mergeCell ref="A25:C25"/>
    <mergeCell ref="B5:C5"/>
    <mergeCell ref="A3:E3"/>
    <mergeCell ref="A2:E2"/>
    <mergeCell ref="A4:E4"/>
  </mergeCells>
  <printOptions horizontalCentered="1"/>
  <pageMargins left="0" right="0" top="0.196850393700787" bottom="0.196850393700787" header="0.31496062992126" footer="0.31496062992126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zoomScalePageLayoutView="0" workbookViewId="0" topLeftCell="A11">
      <selection activeCell="A34" sqref="A34:IV36"/>
    </sheetView>
  </sheetViews>
  <sheetFormatPr defaultColWidth="9.140625" defaultRowHeight="12.75" outlineLevelRow="1"/>
  <cols>
    <col min="1" max="1" width="3.7109375" style="16" customWidth="1"/>
    <col min="2" max="2" width="34.140625" style="41" customWidth="1"/>
    <col min="3" max="3" width="15.00390625" style="14" customWidth="1"/>
    <col min="4" max="4" width="20.00390625" style="17" customWidth="1"/>
    <col min="5" max="5" width="20.421875" style="16" customWidth="1"/>
    <col min="6" max="16384" width="9.140625" style="16" customWidth="1"/>
  </cols>
  <sheetData>
    <row r="1" spans="1:4" s="5" customFormat="1" ht="15" customHeight="1" hidden="1" outlineLevel="1">
      <c r="A1" s="3"/>
      <c r="B1" s="4"/>
      <c r="C1" s="4"/>
      <c r="D1" s="4"/>
    </row>
    <row r="2" spans="1:4" s="5" customFormat="1" ht="15" customHeight="1" hidden="1" outlineLevel="1">
      <c r="A2" s="3"/>
      <c r="B2" s="4"/>
      <c r="C2" s="4"/>
      <c r="D2" s="4"/>
    </row>
    <row r="3" spans="2:4" s="5" customFormat="1" ht="15" customHeight="1" hidden="1" outlineLevel="1">
      <c r="B3" s="6"/>
      <c r="C3" s="7" t="s">
        <v>6</v>
      </c>
      <c r="D3" s="7"/>
    </row>
    <row r="4" spans="2:4" s="5" customFormat="1" ht="15" customHeight="1" hidden="1" outlineLevel="1">
      <c r="B4" s="6"/>
      <c r="C4" s="8" t="s">
        <v>31</v>
      </c>
      <c r="D4" s="9"/>
    </row>
    <row r="5" spans="2:4" s="5" customFormat="1" ht="15" customHeight="1" hidden="1" outlineLevel="1">
      <c r="B5" s="6"/>
      <c r="C5" s="42" t="s">
        <v>27</v>
      </c>
      <c r="D5" s="7"/>
    </row>
    <row r="6" spans="2:4" s="5" customFormat="1" ht="15" customHeight="1" hidden="1" outlineLevel="1">
      <c r="B6" s="6"/>
      <c r="C6" s="7"/>
      <c r="D6" s="7"/>
    </row>
    <row r="7" spans="2:4" s="5" customFormat="1" ht="15" customHeight="1" hidden="1" outlineLevel="1">
      <c r="B7" s="6"/>
      <c r="C7" s="9" t="s">
        <v>7</v>
      </c>
      <c r="D7" s="9"/>
    </row>
    <row r="8" spans="2:4" s="5" customFormat="1" ht="18" customHeight="1" hidden="1" outlineLevel="1">
      <c r="B8" s="6"/>
      <c r="C8" s="129" t="s">
        <v>37</v>
      </c>
      <c r="D8" s="129"/>
    </row>
    <row r="9" spans="2:4" s="5" customFormat="1" ht="15" customHeight="1" hidden="1" outlineLevel="1">
      <c r="B9" s="6"/>
      <c r="C9" s="10" t="s">
        <v>32</v>
      </c>
      <c r="D9" s="10"/>
    </row>
    <row r="10" spans="2:4" s="5" customFormat="1" ht="15" customHeight="1" hidden="1" outlineLevel="1">
      <c r="B10" s="6"/>
      <c r="C10" s="11"/>
      <c r="D10" s="12"/>
    </row>
    <row r="11" spans="1:5" s="5" customFormat="1" ht="29.25" customHeight="1" collapsed="1">
      <c r="A11" s="139" t="s">
        <v>19</v>
      </c>
      <c r="B11" s="139"/>
      <c r="C11" s="139"/>
      <c r="D11" s="139"/>
      <c r="E11" s="139"/>
    </row>
    <row r="12" spans="2:4" s="5" customFormat="1" ht="15" customHeight="1">
      <c r="B12" s="6"/>
      <c r="C12" s="11"/>
      <c r="D12" s="12"/>
    </row>
    <row r="13" spans="1:4" ht="15" customHeight="1">
      <c r="A13" s="13"/>
      <c r="B13" s="13"/>
      <c r="D13" s="15"/>
    </row>
    <row r="14" spans="2:3" ht="15" customHeight="1" thickBot="1">
      <c r="B14" s="97">
        <f>TOTAL!B5</f>
        <v>44451</v>
      </c>
      <c r="C14" s="98"/>
    </row>
    <row r="15" spans="1:5" s="18" customFormat="1" ht="39">
      <c r="A15" s="44" t="s">
        <v>0</v>
      </c>
      <c r="B15" s="45" t="s">
        <v>1</v>
      </c>
      <c r="C15" s="43" t="s">
        <v>35</v>
      </c>
      <c r="D15" s="46" t="s">
        <v>2</v>
      </c>
      <c r="E15" s="137" t="s">
        <v>26</v>
      </c>
    </row>
    <row r="16" spans="1:5" s="22" customFormat="1" ht="26.25">
      <c r="A16" s="19">
        <v>0</v>
      </c>
      <c r="B16" s="20">
        <v>1</v>
      </c>
      <c r="C16" s="21">
        <v>2</v>
      </c>
      <c r="D16" s="85" t="s">
        <v>8</v>
      </c>
      <c r="E16" s="138"/>
    </row>
    <row r="17" spans="1:5" s="25" customFormat="1" ht="12.75">
      <c r="A17" s="91">
        <v>1</v>
      </c>
      <c r="B17" s="84" t="s">
        <v>12</v>
      </c>
      <c r="C17" s="92">
        <v>132.5</v>
      </c>
      <c r="D17" s="24">
        <f>ROUND(C17/C$27*C$28,2)</f>
        <v>490.74</v>
      </c>
      <c r="E17" s="96"/>
    </row>
    <row r="18" spans="1:5" s="25" customFormat="1" ht="12.75">
      <c r="A18" s="91">
        <f>A17+1</f>
        <v>2</v>
      </c>
      <c r="B18" s="84" t="s">
        <v>36</v>
      </c>
      <c r="C18" s="74">
        <v>75</v>
      </c>
      <c r="D18" s="24">
        <f aca="true" t="shared" si="0" ref="D18:D23">ROUND(C18/C$27*C$28,2)</f>
        <v>277.78</v>
      </c>
      <c r="E18" s="26"/>
    </row>
    <row r="19" spans="1:5" s="18" customFormat="1" ht="12.75">
      <c r="A19" s="91">
        <f aca="true" t="shared" si="1" ref="A19:A24">A18+1</f>
        <v>3</v>
      </c>
      <c r="B19" s="93" t="s">
        <v>29</v>
      </c>
      <c r="C19" s="92">
        <v>48.33</v>
      </c>
      <c r="D19" s="95">
        <f t="shared" si="0"/>
        <v>179</v>
      </c>
      <c r="E19" s="86"/>
    </row>
    <row r="20" spans="1:5" s="18" customFormat="1" ht="12.75">
      <c r="A20" s="91">
        <f t="shared" si="1"/>
        <v>4</v>
      </c>
      <c r="B20" s="93" t="s">
        <v>28</v>
      </c>
      <c r="C20" s="92">
        <v>119.5</v>
      </c>
      <c r="D20" s="95">
        <f t="shared" si="0"/>
        <v>442.59</v>
      </c>
      <c r="E20" s="86"/>
    </row>
    <row r="21" spans="1:5" s="25" customFormat="1" ht="12.75">
      <c r="A21" s="91">
        <f t="shared" si="1"/>
        <v>5</v>
      </c>
      <c r="B21" s="93" t="s">
        <v>23</v>
      </c>
      <c r="C21" s="127">
        <f>138.3-138.3</f>
        <v>0</v>
      </c>
      <c r="D21" s="95">
        <f>ROUND(C21/C$27*C$28,2)</f>
        <v>0</v>
      </c>
      <c r="E21" s="96"/>
    </row>
    <row r="22" spans="1:5" s="25" customFormat="1" ht="12.75">
      <c r="A22" s="91">
        <f t="shared" si="1"/>
        <v>6</v>
      </c>
      <c r="B22" s="93" t="s">
        <v>24</v>
      </c>
      <c r="C22" s="92">
        <v>73.5</v>
      </c>
      <c r="D22" s="24">
        <f t="shared" si="0"/>
        <v>272.22</v>
      </c>
      <c r="E22" s="26"/>
    </row>
    <row r="23" spans="1:5" s="25" customFormat="1" ht="20.25">
      <c r="A23" s="91">
        <f t="shared" si="1"/>
        <v>7</v>
      </c>
      <c r="B23" s="84" t="s">
        <v>17</v>
      </c>
      <c r="C23" s="127">
        <f>182.83+5-187.83</f>
        <v>0</v>
      </c>
      <c r="D23" s="24">
        <f t="shared" si="0"/>
        <v>0</v>
      </c>
      <c r="E23" s="126" t="s">
        <v>38</v>
      </c>
    </row>
    <row r="24" spans="1:5" s="25" customFormat="1" ht="12.75">
      <c r="A24" s="91">
        <f t="shared" si="1"/>
        <v>8</v>
      </c>
      <c r="B24" s="84" t="s">
        <v>13</v>
      </c>
      <c r="C24" s="74">
        <v>37</v>
      </c>
      <c r="D24" s="24">
        <f>ROUND(C24/C$27*C$28,2)</f>
        <v>137.04</v>
      </c>
      <c r="E24" s="26"/>
    </row>
    <row r="25" spans="1:5" s="123" customFormat="1" ht="24" customHeight="1">
      <c r="A25" s="112"/>
      <c r="B25" s="113" t="s">
        <v>34</v>
      </c>
      <c r="C25" s="114">
        <v>0</v>
      </c>
      <c r="D25" s="115">
        <f>ROUND(C25/C$27*C$28,2)</f>
        <v>0</v>
      </c>
      <c r="E25" s="116"/>
    </row>
    <row r="26" spans="1:5" s="117" customFormat="1" ht="22.5" customHeight="1">
      <c r="A26" s="112"/>
      <c r="B26" s="113" t="s">
        <v>33</v>
      </c>
      <c r="C26" s="114">
        <v>0</v>
      </c>
      <c r="D26" s="115">
        <f>ROUND(C26/C$27*C$28,2)</f>
        <v>0</v>
      </c>
      <c r="E26" s="116"/>
    </row>
    <row r="27" spans="1:5" s="30" customFormat="1" ht="12.75">
      <c r="A27" s="23"/>
      <c r="B27" s="27" t="s">
        <v>3</v>
      </c>
      <c r="C27" s="28">
        <f>SUM(C17:C24)</f>
        <v>485.83</v>
      </c>
      <c r="D27" s="28">
        <f>SUM(D17:D24)</f>
        <v>1799.37</v>
      </c>
      <c r="E27" s="26"/>
    </row>
    <row r="28" spans="1:5" s="30" customFormat="1" ht="12.75">
      <c r="A28" s="23"/>
      <c r="B28" s="31" t="s">
        <v>30</v>
      </c>
      <c r="C28" s="28">
        <f>C30*0.9+disp!C32</f>
        <v>1799.37</v>
      </c>
      <c r="D28" s="29"/>
      <c r="E28" s="26"/>
    </row>
    <row r="29" spans="1:5" s="30" customFormat="1" ht="12.75">
      <c r="A29" s="23"/>
      <c r="B29" s="31" t="s">
        <v>14</v>
      </c>
      <c r="C29" s="28"/>
      <c r="D29" s="29"/>
      <c r="E29" s="26"/>
    </row>
    <row r="30" spans="1:5" s="30" customFormat="1" ht="13.5" thickBot="1">
      <c r="A30" s="32"/>
      <c r="B30" s="1" t="s">
        <v>15</v>
      </c>
      <c r="C30" s="125">
        <v>1799.37</v>
      </c>
      <c r="D30" s="2"/>
      <c r="E30" s="33"/>
    </row>
    <row r="31" spans="2:4" s="30" customFormat="1" ht="12.75">
      <c r="B31" s="34"/>
      <c r="C31" s="35"/>
      <c r="D31" s="36"/>
    </row>
    <row r="32" spans="2:4" s="30" customFormat="1" ht="12.75">
      <c r="B32" s="34" t="s">
        <v>4</v>
      </c>
      <c r="C32" s="35">
        <f>ROUND(C28/C27,2)</f>
        <v>3.7</v>
      </c>
      <c r="D32" s="36"/>
    </row>
    <row r="33" spans="2:4" s="30" customFormat="1" ht="12.75">
      <c r="B33" s="34"/>
      <c r="C33" s="35"/>
      <c r="D33" s="36"/>
    </row>
    <row r="34" spans="2:4" s="30" customFormat="1" ht="12.75">
      <c r="B34" s="34"/>
      <c r="C34" s="35"/>
      <c r="D34" s="36"/>
    </row>
    <row r="35" spans="2:4" s="30" customFormat="1" ht="12.75">
      <c r="B35" s="34"/>
      <c r="C35" s="35"/>
      <c r="D35" s="35"/>
    </row>
    <row r="36" spans="2:4" s="30" customFormat="1" ht="12.75">
      <c r="B36" s="34"/>
      <c r="C36" s="35"/>
      <c r="D36" s="36"/>
    </row>
    <row r="37" spans="2:4" s="30" customFormat="1" ht="12.75">
      <c r="B37" s="34"/>
      <c r="C37" s="35"/>
      <c r="D37" s="36"/>
    </row>
    <row r="38" spans="2:4" s="30" customFormat="1" ht="12.75">
      <c r="B38" s="34"/>
      <c r="C38" s="35"/>
      <c r="D38" s="36"/>
    </row>
    <row r="39" s="30" customFormat="1" ht="12.75">
      <c r="D39" s="37"/>
    </row>
    <row r="40" s="30" customFormat="1" ht="12.75">
      <c r="D40" s="37"/>
    </row>
    <row r="41" spans="2:4" ht="16.5">
      <c r="B41" s="38"/>
      <c r="C41" s="39"/>
      <c r="D41" s="40"/>
    </row>
    <row r="42" spans="2:4" ht="16.5">
      <c r="B42" s="38"/>
      <c r="C42" s="39"/>
      <c r="D42" s="40"/>
    </row>
    <row r="43" spans="2:4" ht="16.5">
      <c r="B43" s="38"/>
      <c r="C43" s="39"/>
      <c r="D43" s="40"/>
    </row>
    <row r="44" spans="2:4" ht="16.5">
      <c r="B44" s="38"/>
      <c r="C44" s="39"/>
      <c r="D44" s="40"/>
    </row>
    <row r="45" spans="2:4" ht="16.5">
      <c r="B45" s="38"/>
      <c r="C45" s="39"/>
      <c r="D45" s="40"/>
    </row>
  </sheetData>
  <sheetProtection/>
  <mergeCells count="3">
    <mergeCell ref="E15:E16"/>
    <mergeCell ref="C8:D8"/>
    <mergeCell ref="A11:E11"/>
  </mergeCells>
  <printOptions horizontalCentered="1" verticalCentered="1"/>
  <pageMargins left="0.196850393700787" right="0.196850393700787" top="0.393700787401575" bottom="0.196850393700787" header="0.31496062992126" footer="0.118110236220472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tabSelected="1" zoomScalePageLayoutView="0" workbookViewId="0" topLeftCell="A14">
      <selection activeCell="A1" sqref="A1:IV2"/>
    </sheetView>
  </sheetViews>
  <sheetFormatPr defaultColWidth="9.140625" defaultRowHeight="12.75" outlineLevelRow="1"/>
  <cols>
    <col min="1" max="1" width="4.00390625" style="55" customWidth="1"/>
    <col min="2" max="2" width="30.57421875" style="16" customWidth="1"/>
    <col min="3" max="3" width="18.8515625" style="16" customWidth="1"/>
    <col min="4" max="4" width="30.140625" style="55" customWidth="1"/>
    <col min="5" max="16384" width="9.140625" style="55" customWidth="1"/>
  </cols>
  <sheetData>
    <row r="1" spans="1:4" s="49" customFormat="1" ht="15" customHeight="1" hidden="1" outlineLevel="1">
      <c r="A1" s="47"/>
      <c r="B1" s="48"/>
      <c r="C1" s="4"/>
      <c r="D1" s="48"/>
    </row>
    <row r="2" spans="1:4" s="49" customFormat="1" ht="15" customHeight="1" hidden="1" outlineLevel="1">
      <c r="A2" s="47"/>
      <c r="B2" s="48"/>
      <c r="C2" s="4"/>
      <c r="D2" s="48"/>
    </row>
    <row r="3" spans="2:4" s="49" customFormat="1" ht="15" customHeight="1" hidden="1" outlineLevel="1">
      <c r="B3" s="5"/>
      <c r="C3" s="50" t="s">
        <v>6</v>
      </c>
      <c r="D3" s="50"/>
    </row>
    <row r="4" spans="2:4" s="49" customFormat="1" ht="15" customHeight="1" hidden="1" outlineLevel="1">
      <c r="B4" s="5"/>
      <c r="C4" s="51" t="s">
        <v>31</v>
      </c>
      <c r="D4" s="51"/>
    </row>
    <row r="5" spans="2:4" s="49" customFormat="1" ht="15" customHeight="1" hidden="1" outlineLevel="1">
      <c r="B5" s="5"/>
      <c r="C5" s="42" t="s">
        <v>27</v>
      </c>
      <c r="D5" s="50"/>
    </row>
    <row r="6" spans="2:4" s="49" customFormat="1" ht="15" customHeight="1" hidden="1" outlineLevel="1">
      <c r="B6" s="5"/>
      <c r="C6" s="50"/>
      <c r="D6" s="50"/>
    </row>
    <row r="7" spans="2:4" s="49" customFormat="1" ht="15" customHeight="1" hidden="1" outlineLevel="1">
      <c r="B7" s="5"/>
      <c r="C7" s="51" t="s">
        <v>7</v>
      </c>
      <c r="D7" s="51"/>
    </row>
    <row r="8" spans="2:4" s="49" customFormat="1" ht="31.5" customHeight="1" hidden="1" outlineLevel="1">
      <c r="B8" s="5"/>
      <c r="C8" s="142" t="s">
        <v>18</v>
      </c>
      <c r="D8" s="142"/>
    </row>
    <row r="9" spans="2:4" s="49" customFormat="1" ht="15" customHeight="1" hidden="1" outlineLevel="1">
      <c r="B9" s="5"/>
      <c r="C9" s="10" t="s">
        <v>5</v>
      </c>
      <c r="D9" s="10"/>
    </row>
    <row r="10" spans="2:4" s="49" customFormat="1" ht="15" customHeight="1" hidden="1" outlineLevel="1">
      <c r="B10" s="5"/>
      <c r="C10" s="10"/>
      <c r="D10" s="10"/>
    </row>
    <row r="11" spans="2:4" s="49" customFormat="1" ht="15" customHeight="1" hidden="1" outlineLevel="1">
      <c r="B11" s="5"/>
      <c r="C11" s="10"/>
      <c r="D11" s="10"/>
    </row>
    <row r="12" spans="2:3" s="49" customFormat="1" ht="15" customHeight="1" hidden="1" outlineLevel="1">
      <c r="B12" s="5"/>
      <c r="C12" s="5"/>
    </row>
    <row r="13" spans="1:4" s="49" customFormat="1" ht="15" customHeight="1" hidden="1" outlineLevel="1">
      <c r="A13" s="140"/>
      <c r="B13" s="140"/>
      <c r="C13" s="140"/>
      <c r="D13" s="140"/>
    </row>
    <row r="14" spans="1:4" s="49" customFormat="1" ht="15" customHeight="1" collapsed="1">
      <c r="A14" s="141" t="s">
        <v>20</v>
      </c>
      <c r="B14" s="141"/>
      <c r="C14" s="141"/>
      <c r="D14" s="141"/>
    </row>
    <row r="15" spans="2:3" s="49" customFormat="1" ht="15" customHeight="1">
      <c r="B15" s="5"/>
      <c r="C15" s="5"/>
    </row>
    <row r="16" spans="2:3" s="49" customFormat="1" ht="15" customHeight="1">
      <c r="B16" s="5"/>
      <c r="C16" s="5"/>
    </row>
    <row r="17" spans="1:4" s="49" customFormat="1" ht="15" customHeight="1">
      <c r="A17" s="52"/>
      <c r="B17" s="53"/>
      <c r="C17" s="5"/>
      <c r="D17" s="54"/>
    </row>
    <row r="18" spans="2:3" ht="15" customHeight="1" thickBot="1">
      <c r="B18" s="135">
        <f>evaluare!B14</f>
        <v>44451</v>
      </c>
      <c r="C18" s="136"/>
    </row>
    <row r="19" spans="1:4" s="56" customFormat="1" ht="26.25">
      <c r="A19" s="71" t="s">
        <v>0</v>
      </c>
      <c r="B19" s="72" t="s">
        <v>1</v>
      </c>
      <c r="C19" s="43" t="s">
        <v>35</v>
      </c>
      <c r="D19" s="73" t="s">
        <v>21</v>
      </c>
    </row>
    <row r="20" spans="1:4" s="60" customFormat="1" ht="12.75">
      <c r="A20" s="57">
        <v>0</v>
      </c>
      <c r="B20" s="58">
        <v>1</v>
      </c>
      <c r="C20" s="58">
        <v>2</v>
      </c>
      <c r="D20" s="59" t="s">
        <v>22</v>
      </c>
    </row>
    <row r="21" spans="1:4" s="56" customFormat="1" ht="12.75">
      <c r="A21" s="91">
        <v>1</v>
      </c>
      <c r="B21" s="84" t="s">
        <v>12</v>
      </c>
      <c r="C21" s="62">
        <v>0</v>
      </c>
      <c r="D21" s="63">
        <f aca="true" t="shared" si="0" ref="D21:D30">ROUND(C21/C$32*C$33,2)</f>
        <v>0</v>
      </c>
    </row>
    <row r="22" spans="1:4" s="56" customFormat="1" ht="12.75">
      <c r="A22" s="91">
        <f>A21+1</f>
        <v>2</v>
      </c>
      <c r="B22" s="84" t="s">
        <v>36</v>
      </c>
      <c r="C22" s="62">
        <v>0</v>
      </c>
      <c r="D22" s="63">
        <f t="shared" si="0"/>
        <v>0</v>
      </c>
    </row>
    <row r="23" spans="1:4" s="56" customFormat="1" ht="12.75">
      <c r="A23" s="91">
        <f aca="true" t="shared" si="1" ref="A23:A28">A22+1</f>
        <v>3</v>
      </c>
      <c r="B23" s="93" t="s">
        <v>29</v>
      </c>
      <c r="C23" s="94">
        <v>0</v>
      </c>
      <c r="D23" s="63">
        <f t="shared" si="0"/>
        <v>0</v>
      </c>
    </row>
    <row r="24" spans="1:4" s="56" customFormat="1" ht="12.75">
      <c r="A24" s="91">
        <f t="shared" si="1"/>
        <v>4</v>
      </c>
      <c r="B24" s="93" t="s">
        <v>28</v>
      </c>
      <c r="C24" s="94">
        <v>0</v>
      </c>
      <c r="D24" s="63">
        <f t="shared" si="0"/>
        <v>0</v>
      </c>
    </row>
    <row r="25" spans="1:4" s="56" customFormat="1" ht="12.75">
      <c r="A25" s="91">
        <f t="shared" si="1"/>
        <v>5</v>
      </c>
      <c r="B25" s="93" t="s">
        <v>23</v>
      </c>
      <c r="C25" s="94">
        <v>0</v>
      </c>
      <c r="D25" s="63">
        <f t="shared" si="0"/>
        <v>0</v>
      </c>
    </row>
    <row r="26" spans="1:4" s="56" customFormat="1" ht="12.75">
      <c r="A26" s="91">
        <f t="shared" si="1"/>
        <v>6</v>
      </c>
      <c r="B26" s="84" t="s">
        <v>24</v>
      </c>
      <c r="C26" s="62">
        <v>0</v>
      </c>
      <c r="D26" s="63">
        <f t="shared" si="0"/>
        <v>0</v>
      </c>
    </row>
    <row r="27" spans="1:4" s="56" customFormat="1" ht="12.75">
      <c r="A27" s="91">
        <f t="shared" si="1"/>
        <v>7</v>
      </c>
      <c r="B27" s="84" t="s">
        <v>17</v>
      </c>
      <c r="C27" s="62">
        <v>0</v>
      </c>
      <c r="D27" s="63">
        <f t="shared" si="0"/>
        <v>0</v>
      </c>
    </row>
    <row r="28" spans="1:4" s="56" customFormat="1" ht="12.75">
      <c r="A28" s="91">
        <f t="shared" si="1"/>
        <v>8</v>
      </c>
      <c r="B28" s="84" t="s">
        <v>13</v>
      </c>
      <c r="C28" s="62">
        <v>0</v>
      </c>
      <c r="D28" s="63">
        <f t="shared" si="0"/>
        <v>0</v>
      </c>
    </row>
    <row r="29" spans="1:4" s="120" customFormat="1" ht="26.25">
      <c r="A29" s="112"/>
      <c r="B29" s="113" t="s">
        <v>34</v>
      </c>
      <c r="C29" s="118">
        <v>0</v>
      </c>
      <c r="D29" s="119">
        <f t="shared" si="0"/>
        <v>0</v>
      </c>
    </row>
    <row r="30" spans="1:4" s="120" customFormat="1" ht="39">
      <c r="A30" s="112"/>
      <c r="B30" s="113" t="s">
        <v>33</v>
      </c>
      <c r="C30" s="118">
        <v>0</v>
      </c>
      <c r="D30" s="119">
        <f t="shared" si="0"/>
        <v>0</v>
      </c>
    </row>
    <row r="31" spans="1:4" s="56" customFormat="1" ht="12.75">
      <c r="A31" s="61"/>
      <c r="B31" s="27" t="s">
        <v>3</v>
      </c>
      <c r="C31" s="64">
        <f>SUM(C21:C28)</f>
        <v>0</v>
      </c>
      <c r="D31" s="28">
        <f>SUM(D21:D28)</f>
        <v>0</v>
      </c>
    </row>
    <row r="32" spans="1:4" s="56" customFormat="1" ht="13.5" thickBot="1">
      <c r="A32" s="65"/>
      <c r="B32" s="66" t="s">
        <v>10</v>
      </c>
      <c r="C32" s="67">
        <f>evaluare!C30*0.1</f>
        <v>179.937</v>
      </c>
      <c r="D32" s="68"/>
    </row>
    <row r="33" spans="2:4" s="56" customFormat="1" ht="12.75">
      <c r="B33" s="25"/>
      <c r="C33" s="25"/>
      <c r="D33" s="69"/>
    </row>
    <row r="34" spans="2:4" s="56" customFormat="1" ht="12.75">
      <c r="B34" s="34" t="s">
        <v>4</v>
      </c>
      <c r="C34" s="35" t="e">
        <f>ROUND(C32/C31,2)</f>
        <v>#DIV/0!</v>
      </c>
      <c r="D34" s="70"/>
    </row>
    <row r="35" spans="2:4" s="56" customFormat="1" ht="12.75">
      <c r="B35" s="25"/>
      <c r="C35" s="36"/>
      <c r="D35" s="70"/>
    </row>
    <row r="36" spans="1:3" s="56" customFormat="1" ht="12.75">
      <c r="A36" s="130"/>
      <c r="B36" s="131"/>
      <c r="C36" s="131"/>
    </row>
    <row r="37" spans="1:3" s="56" customFormat="1" ht="12.75">
      <c r="A37" s="132"/>
      <c r="B37" s="133"/>
      <c r="C37" s="133"/>
    </row>
  </sheetData>
  <sheetProtection/>
  <mergeCells count="6">
    <mergeCell ref="A37:C37"/>
    <mergeCell ref="A13:D13"/>
    <mergeCell ref="A14:D14"/>
    <mergeCell ref="A36:C36"/>
    <mergeCell ref="B18:C18"/>
    <mergeCell ref="C8:D8"/>
  </mergeCells>
  <printOptions horizontalCentered="1" verticalCentered="1"/>
  <pageMargins left="0.51" right="0.407480315" top="0.393700787401575" bottom="0.393700787401575" header="0.29" footer="0.31496062992126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2021-12-09T12:34:41Z</cp:lastPrinted>
  <dcterms:created xsi:type="dcterms:W3CDTF">2003-02-20T14:27:52Z</dcterms:created>
  <dcterms:modified xsi:type="dcterms:W3CDTF">2021-12-22T08:27:20Z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